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1\Desktop\Archivos_2024\CtaPublica_2024\2doTrimestre2024\Siret_2024\"/>
    </mc:Choice>
  </mc:AlternateContent>
  <bookViews>
    <workbookView xWindow="-105" yWindow="-105" windowWidth="23250" windowHeight="12450" tabRatio="863" activeTab="6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<sst xmlns="http://schemas.openxmlformats.org/spreadsheetml/2006/main" count="864" uniqueCount="608">
  <si>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</si>
  <si>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</si>
  <si>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</si>
  <si>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</si>
  <si>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</si>
  <si>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</si>
  <si>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</si>
  <si>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</si>
  <si>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</si>
  <si>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</si>
  <si>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</si>
  <si>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</si>
  <si>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</si>
  <si>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</si>
  <si>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</si>
  <si>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</si>
  <si>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</si>
  <si>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</si>
  <si>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</si>
  <si>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</si>
  <si>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</si>
  <si>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</si>
  <si>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</si>
  <si>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</si>
  <si>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</si>
  <si>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</si>
  <si>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</si>
  <si>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</si>
  <si>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</si>
  <si>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</si>
  <si>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</si>
  <si>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</si>
  <si>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</si>
  <si>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</si>
  <si>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</si>
  <si>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</si>
  <si>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</si>
  <si>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</si>
  <si>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</si>
  <si>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</si>
  <si>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</si>
  <si>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</si>
  <si>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</si>
  <si>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</si>
  <si>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</si>
  <si>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</si>
  <si>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</si>
  <si>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</si>
  <si>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</si>
  <si>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</si>
  <si>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</si>
  <si>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</si>
  <si>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</si>
  <si>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</si>
  <si>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</si>
  <si>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</si>
  <si>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</si>
  <si>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</si>
  <si>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</si>
  <si>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</si>
  <si>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</si>
  <si>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</si>
  <si>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</si>
  <si>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</si>
  <si>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</si>
  <si>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</si>
  <si>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</si>
  <si>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</si>
  <si>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</si>
  <si>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</si>
  <si>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</si>
  <si>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</si>
  <si>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</si>
  <si>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</si>
  <si>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</si>
  <si>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</si>
  <si>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</si>
  <si>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</si>
  <si>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</si>
  <si>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</si>
  <si>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</si>
  <si>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</si>
  <si>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</si>
  <si>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</si>
  <si>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</si>
  <si>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</si>
  <si>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</si>
  <si>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</si>
  <si>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</si>
  <si>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</si>
  <si>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</si>
  <si>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</si>
  <si>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</si>
  <si>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</si>
  <si>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</si>
  <si>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</si>
  <si>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</si>
  <si>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</si>
  <si>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</si>
  <si>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</si>
  <si>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</si>
  <si>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</si>
  <si>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</si>
  <si>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</si>
  <si>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</si>
  <si>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</si>
  <si>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</si>
  <si>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</si>
  <si>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</si>
  <si>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</si>
  <si>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</si>
  <si>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</si>
  <si>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</si>
  <si>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</si>
  <si>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</si>
  <si>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</si>
  <si>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</si>
  <si>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</si>
  <si>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</si>
  <si>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</si>
  <si>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</si>
  <si>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</si>
  <si>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</si>
  <si>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</si>
  <si>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</si>
  <si>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</si>
  <si>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</si>
  <si>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</si>
  <si>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</si>
  <si>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</si>
  <si>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</si>
  <si>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</si>
  <si>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</si>
  <si>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</si>
  <si>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</si>
  <si>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</si>
  <si>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</si>
  <si>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</si>
  <si>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</si>
  <si>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</si>
  <si>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</si>
  <si>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</si>
  <si>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</si>
  <si>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</si>
  <si>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</si>
  <si>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</si>
  <si>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</si>
  <si>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</si>
  <si>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</si>
  <si>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</si>
  <si>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</si>
  <si>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</si>
  <si>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</si>
  <si>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</si>
  <si>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</si>
  <si>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</si>
  <si>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</si>
  <si>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</si>
  <si>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</si>
  <si>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</si>
  <si>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</si>
  <si>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</si>
  <si>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</si>
  <si>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</si>
  <si>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</si>
  <si>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</si>
  <si>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</si>
  <si>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</si>
  <si>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</si>
  <si>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</si>
  <si>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</si>
  <si>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</si>
  <si>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</si>
  <si>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</si>
  <si>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</si>
  <si>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</si>
  <si>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</si>
  <si>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</si>
  <si>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</si>
  <si>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</si>
  <si>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</si>
  <si>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</si>
  <si>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</si>
  <si>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</si>
  <si>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</si>
  <si>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</si>
  <si>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</si>
  <si>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</si>
  <si>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</si>
  <si>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</si>
  <si>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</si>
  <si>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</si>
  <si>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</si>
  <si>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</si>
  <si>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</si>
  <si>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</si>
  <si>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</si>
  <si>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</si>
  <si>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</si>
  <si>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</si>
  <si>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</si>
  <si>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</si>
  <si>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</si>
  <si>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</si>
  <si>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</si>
  <si>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</si>
  <si>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</si>
  <si>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</si>
  <si>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</si>
  <si>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</si>
  <si>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</si>
  <si>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</si>
  <si>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</si>
  <si>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</si>
  <si>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</si>
  <si>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</si>
  <si>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</si>
  <si>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</si>
  <si>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</si>
  <si>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</si>
  <si>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</si>
  <si>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</si>
  <si>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</si>
  <si>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</si>
  <si>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</si>
  <si>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</si>
  <si>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</si>
  <si>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</si>
  <si>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</si>
  <si>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</si>
  <si>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</si>
  <si>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</si>
  <si>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</si>
  <si>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</si>
  <si>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</si>
  <si>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</si>
  <si>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</si>
  <si>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</si>
  <si>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</si>
  <si>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</si>
  <si>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</si>
  <si>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</si>
  <si>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</si>
  <si>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</si>
  <si>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</si>
  <si>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</si>
  <si>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</si>
  <si>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</si>
  <si>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</si>
  <si>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</si>
  <si>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</si>
  <si>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</si>
  <si>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</si>
  <si>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</si>
  <si>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</si>
  <si>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</si>
  <si>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</si>
  <si>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</si>
  <si>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</si>
  <si>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</si>
  <si>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</si>
  <si>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</si>
  <si>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</si>
  <si>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</si>
  <si>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</si>
  <si>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</si>
  <si>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</si>
  <si>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</si>
  <si>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</si>
  <si>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</si>
  <si>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</si>
  <si>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</si>
  <si>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</si>
  <si>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</si>
  <si>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</si>
  <si>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</si>
  <si>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</si>
  <si>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</si>
  <si>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</si>
  <si>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</si>
  <si>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</si>
  <si>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</si>
  <si>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</si>
  <si>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</si>
  <si>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</si>
  <si>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</si>
  <si>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</si>
  <si>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</si>
  <si>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</si>
  <si>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</si>
  <si>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</si>
  <si>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</si>
  <si>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</si>
  <si>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</si>
  <si>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</si>
  <si>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</si>
  <si>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</si>
  <si>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</si>
  <si>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</si>
  <si>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</si>
  <si>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</si>
  <si>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</si>
  <si>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</si>
  <si>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</si>
  <si>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</si>
  <si>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</si>
  <si>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</si>
  <si>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</si>
  <si>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</si>
  <si>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</si>
  <si>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</si>
  <si>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</si>
  <si>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</si>
  <si>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</si>
  <si>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</si>
  <si>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</si>
  <si>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</si>
  <si>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</si>
  <si>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</si>
  <si>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</si>
  <si>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</si>
  <si>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</si>
  <si>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</si>
  <si>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</si>
  <si>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</si>
  <si>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</si>
  <si>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</si>
  <si>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</si>
  <si>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</si>
  <si>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</si>
  <si>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</si>
  <si>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</si>
  <si>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</si>
  <si>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</si>
  <si>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</si>
  <si>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</si>
  <si>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</si>
  <si>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</si>
  <si>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</si>
  <si>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</si>
  <si>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</si>
  <si>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</si>
  <si>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</si>
  <si>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</si>
  <si>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</si>
  <si>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</si>
  <si>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</si>
  <si>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</si>
  <si>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</si>
  <si>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</si>
  <si>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</si>
  <si>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</si>
  <si>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</si>
  <si>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</si>
  <si>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</si>
  <si>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</si>
  <si>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</si>
  <si>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</si>
  <si>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</si>
  <si>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</si>
  <si>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</si>
  <si>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</si>
  <si>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</si>
  <si>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</si>
  <si>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</si>
  <si>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</si>
  <si>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</si>
  <si>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</si>
  <si>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</si>
  <si>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</si>
  <si>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</si>
  <si>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</si>
  <si>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</si>
  <si>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</si>
  <si>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</si>
  <si>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</si>
  <si>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</si>
  <si>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</si>
  <si>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</si>
  <si>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</si>
  <si>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</si>
  <si>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</si>
  <si>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</si>
  <si>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</si>
  <si>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</si>
  <si>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</si>
  <si>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</si>
  <si>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</si>
  <si>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</si>
  <si>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</si>
  <si>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</si>
  <si>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</si>
  <si>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</si>
  <si>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</si>
  <si>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</si>
  <si>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</si>
  <si>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</si>
  <si>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</si>
  <si>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</si>
  <si>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</si>
  <si>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</si>
  <si>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</si>
  <si>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</si>
  <si>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</si>
  <si>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</si>
  <si>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</si>
  <si>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</si>
  <si>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</si>
  <si>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</si>
  <si>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</si>
  <si>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</si>
  <si>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</si>
  <si>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</si>
  <si>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</si>
  <si>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</si>
  <si>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</si>
  <si>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</si>
  <si>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</si>
  <si>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</si>
  <si>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</si>
  <si>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</si>
  <si>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</si>
  <si>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</si>
  <si>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</si>
  <si>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</si>
  <si>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</si>
  <si>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</si>
  <si>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</si>
  <si>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</si>
  <si>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</si>
  <si>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</si>
  <si>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</si>
  <si>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</si>
  <si>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</si>
  <si>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</si>
  <si>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</si>
  <si>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</si>
  <si>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</si>
  <si>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</si>
  <si>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</si>
  <si>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</si>
  <si>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</si>
  <si>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</si>
  <si>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</si>
  <si>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</si>
  <si>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</si>
  <si>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</si>
  <si>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</si>
  <si>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</si>
  <si>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</si>
  <si>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</si>
  <si>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</si>
  <si>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</si>
  <si>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</si>
  <si>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</si>
  <si>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</si>
  <si>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</si>
  <si>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</si>
  <si>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</si>
  <si>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</si>
  <si>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</si>
  <si>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</si>
  <si>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</si>
  <si>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</si>
  <si>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</si>
  <si>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</si>
  <si>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</si>
  <si>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</si>
  <si>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</si>
  <si>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</si>
  <si>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</si>
  <si>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</si>
  <si>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</si>
  <si>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</si>
  <si>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</si>
  <si>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</si>
  <si>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</si>
  <si>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</si>
  <si>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</si>
  <si>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</si>
  <si>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</si>
  <si>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</si>
  <si>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</si>
  <si>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</si>
  <si>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</si>
  <si>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</si>
  <si>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</si>
  <si>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</si>
  <si>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</si>
  <si>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</si>
  <si>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</si>
  <si>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</si>
  <si>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</si>
  <si>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</si>
  <si>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</si>
  <si>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</si>
  <si>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</si>
  <si>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</si>
  <si>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</si>
  <si>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</si>
  <si>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</si>
  <si>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</si>
  <si>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</si>
  <si>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</si>
  <si>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</si>
  <si>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</si>
  <si>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</si>
  <si>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</si>
  <si>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</si>
  <si>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</si>
  <si>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</si>
  <si>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</si>
  <si>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</si>
  <si>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</si>
  <si>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</si>
  <si>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</si>
  <si>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</si>
  <si>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</si>
  <si>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</si>
  <si>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</si>
  <si>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</si>
  <si>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</si>
  <si>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</si>
  <si>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</si>
  <si>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</si>
  <si>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</si>
  <si>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</si>
  <si>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</si>
  <si>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</si>
  <si>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</si>
  <si>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</si>
  <si>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</si>
  <si>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</si>
  <si>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</si>
  <si>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</si>
  <si>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</si>
  <si>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</si>
  <si>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</si>
  <si>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</si>
  <si>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</si>
  <si>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</si>
  <si>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</si>
  <si>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</si>
  <si>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</si>
  <si>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</si>
  <si>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</si>
  <si>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</si>
  <si>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</si>
  <si>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</si>
  <si>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</si>
  <si>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</si>
  <si>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</si>
  <si>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</si>
  <si>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</si>
  <si>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</si>
  <si>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</si>
  <si>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</si>
  <si>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</si>
  <si>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</si>
  <si>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</si>
  <si>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</si>
  <si>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</si>
  <si>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</si>
  <si>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</si>
  <si>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</si>
  <si>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</si>
  <si>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</si>
  <si>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</si>
  <si>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</si>
  <si>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</si>
  <si>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</si>
  <si>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</si>
  <si>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</si>
  <si>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</si>
  <si>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</si>
  <si>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</si>
  <si>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</si>
  <si>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</si>
  <si>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</si>
  <si>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</si>
  <si>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</si>
  <si>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</si>
  <si>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</si>
  <si>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</si>
  <si>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</si>
  <si>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</si>
  <si>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</si>
  <si>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</si>
  <si>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</si>
  <si>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</si>
  <si>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</si>
  <si>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</si>
  <si>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</si>
  <si>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</si>
  <si>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</si>
  <si>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</si>
  <si>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</si>
  <si>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Sistema de Agua Potable y Alcantarillado San Miguel de Allende, Gto. </t>
  </si>
  <si>
    <t>Del 1 de Enero al 30 de Junio de 2024</t>
  </si>
  <si>
    <t>_________________________</t>
  </si>
  <si>
    <t>DIRECCION ADMINISTATIVA</t>
  </si>
  <si>
    <t xml:space="preserve">DIRECTOR GENERAL
</t>
  </si>
  <si>
    <t>LIC. MA. DE LOURDES MORALES ROJAS</t>
  </si>
  <si>
    <t xml:space="preserve">ING FRANCISCO IVÁN UREÑA GUTIÉRREZ  </t>
  </si>
  <si>
    <t>3. Menos Ingresos Presupuestarios No Contables</t>
  </si>
  <si>
    <t>Materiales y Suministros (consumos)</t>
  </si>
  <si>
    <t>Modificaciones al Presupuesto de Egresos Aprobado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</si>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</sst>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3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5" fontId="3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2" fontId="2" fillId="0" borderId="0" xfId="3" applyNumberFormat="1" applyFont="1" applyAlignment="1" applyProtection="1">
      <protection locked="0"/>
    </xf>
    <xf numFmtId="0" fontId="2" fillId="0" borderId="0" xfId="3" applyFont="1" applyFill="1" applyBorder="1" applyAlignment="1" applyProtection="1">
      <alignment horizontal="center" vertical="top"/>
      <protection locked="0"/>
    </xf>
    <xf numFmtId="2" fontId="2" fillId="0" borderId="0" xfId="3" applyNumberFormat="1" applyFont="1" applyBorder="1" applyAlignment="1" applyProtection="1">
      <alignment vertical="top" wrapText="1"/>
      <protection locked="0"/>
    </xf>
    <xf numFmtId="0" fontId="2" fillId="0" borderId="0" xfId="3" applyFont="1" applyAlignment="1" applyProtection="1">
      <alignment horizontal="center" wrapText="1"/>
      <protection locked="0"/>
    </xf>
    <xf numFmtId="0" fontId="2" fillId="0" borderId="0" xfId="3" applyFont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 applyProtection="1">
      <alignment vertical="top"/>
      <protection locked="0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" fontId="1" fillId="0" borderId="0" xfId="12" applyNumberFormat="1" applyFont="1" applyFill="1"/>
    <xf numFmtId="4" fontId="9" fillId="0" borderId="1" xfId="13" applyNumberFormat="1" applyFont="1" applyFill="1" applyBorder="1" applyAlignment="1">
      <alignment horizontal="right" vertical="center" wrapText="1" indent="1"/>
    </xf>
    <xf numFmtId="4" fontId="9" fillId="0" borderId="12" xfId="13" applyNumberFormat="1" applyFont="1" applyFill="1" applyBorder="1" applyAlignment="1">
      <alignment horizontal="right" vertical="center" wrapText="1" indent="1"/>
    </xf>
    <xf numFmtId="2" fontId="2" fillId="0" borderId="0" xfId="3" applyNumberFormat="1" applyFont="1" applyAlignment="1" applyProtection="1">
      <alignment horizontal="center"/>
      <protection locked="0"/>
    </xf>
    <xf numFmtId="2" fontId="2" fillId="0" borderId="0" xfId="3" applyNumberFormat="1" applyFont="1" applyBorder="1" applyAlignment="1" applyProtection="1">
      <alignment horizontal="center" vertical="top" wrapText="1"/>
      <protection locked="0"/>
    </xf>
    <xf numFmtId="0" fontId="2" fillId="0" borderId="0" xfId="3" applyFont="1" applyFill="1" applyBorder="1" applyAlignment="1" applyProtection="1">
      <alignment horizontal="center" vertical="top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9" fillId="0" borderId="0" xfId="8" applyFont="1" applyAlignment="1">
      <alignment horizont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9" fillId="0" borderId="0" xfId="0" applyFont="1" applyAlignment="1">
      <alignment horizontal="center"/>
    </xf>
    <xf numFmtId="0" fontId="8" fillId="3" borderId="0" xfId="9" applyFont="1" applyFill="1" applyAlignment="1">
      <alignment horizontal="center" vertical="center"/>
    </xf>
    <xf numFmtId="0" fontId="9" fillId="0" borderId="0" xfId="9" applyFont="1" applyAlignment="1">
      <alignment horizont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5" fillId="0" borderId="0" xfId="10" applyFont="1" applyAlignment="1">
      <alignment horizontal="justify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131">
    <cellStyle name="=C:\WINNT\SYSTEM32\COMMAND.COM" xfId="21"/>
    <cellStyle name="Euro" xfId="22"/>
    <cellStyle name="Hipervínculo" xfId="11" builtinId="8"/>
    <cellStyle name="Millares" xfId="18" builtinId="3"/>
    <cellStyle name="Millares 2" xfId="1"/>
    <cellStyle name="Millares 2 10" xfId="75"/>
    <cellStyle name="Millares 2 11" xfId="65"/>
    <cellStyle name="Millares 2 12" xfId="63"/>
    <cellStyle name="Millares 2 13" xfId="52"/>
    <cellStyle name="Millares 2 14" xfId="43"/>
    <cellStyle name="Millares 2 15" xfId="34"/>
    <cellStyle name="Millares 2 16" xfId="23"/>
    <cellStyle name="Millares 2 2" xfId="15"/>
    <cellStyle name="Millares 2 2 10" xfId="35"/>
    <cellStyle name="Millares 2 2 11" xfId="24"/>
    <cellStyle name="Millares 2 2 2" xfId="116"/>
    <cellStyle name="Millares 2 2 3" xfId="106"/>
    <cellStyle name="Millares 2 2 4" xfId="96"/>
    <cellStyle name="Millares 2 2 5" xfId="86"/>
    <cellStyle name="Millares 2 2 6" xfId="76"/>
    <cellStyle name="Millares 2 2 7" xfId="66"/>
    <cellStyle name="Millares 2 2 8" xfId="53"/>
    <cellStyle name="Millares 2 2 9" xfId="44"/>
    <cellStyle name="Millares 2 3" xfId="16"/>
    <cellStyle name="Millares 2 3 10" xfId="36"/>
    <cellStyle name="Millares 2 3 11" xfId="25"/>
    <cellStyle name="Millares 2 3 2" xfId="117"/>
    <cellStyle name="Millares 2 3 3" xfId="107"/>
    <cellStyle name="Millares 2 3 4" xfId="97"/>
    <cellStyle name="Millares 2 3 5" xfId="87"/>
    <cellStyle name="Millares 2 3 6" xfId="77"/>
    <cellStyle name="Millares 2 3 7" xfId="67"/>
    <cellStyle name="Millares 2 3 8" xfId="54"/>
    <cellStyle name="Millares 2 3 9" xfId="45"/>
    <cellStyle name="Millares 2 4" xfId="61"/>
    <cellStyle name="Millares 2 4 2" xfId="130"/>
    <cellStyle name="Millares 2 4 3" xfId="124"/>
    <cellStyle name="Millares 2 4 4" xfId="114"/>
    <cellStyle name="Millares 2 4 5" xfId="104"/>
    <cellStyle name="Millares 2 4 6" xfId="94"/>
    <cellStyle name="Millares 2 4 7" xfId="84"/>
    <cellStyle name="Millares 2 4 8" xfId="74"/>
    <cellStyle name="Millares 2 5" xfId="125"/>
    <cellStyle name="Millares 2 6" xfId="115"/>
    <cellStyle name="Millares 2 7" xfId="105"/>
    <cellStyle name="Millares 2 8" xfId="95"/>
    <cellStyle name="Millares 2 9" xfId="85"/>
    <cellStyle name="Millares 3" xfId="19"/>
    <cellStyle name="Millares 3 10" xfId="46"/>
    <cellStyle name="Millares 3 11" xfId="37"/>
    <cellStyle name="Millares 3 12" xfId="26"/>
    <cellStyle name="Millares 3 2" xfId="126"/>
    <cellStyle name="Millares 3 3" xfId="118"/>
    <cellStyle name="Millares 3 4" xfId="108"/>
    <cellStyle name="Millares 3 5" xfId="98"/>
    <cellStyle name="Millares 3 6" xfId="88"/>
    <cellStyle name="Millares 3 7" xfId="78"/>
    <cellStyle name="Millares 3 8" xfId="68"/>
    <cellStyle name="Millares 3 9" xfId="55"/>
    <cellStyle name="Millares 4" xfId="17"/>
    <cellStyle name="Moneda 2" xfId="27"/>
    <cellStyle name="Moneda 2 10" xfId="38"/>
    <cellStyle name="Moneda 2 2" xfId="119"/>
    <cellStyle name="Moneda 2 3" xfId="109"/>
    <cellStyle name="Moneda 2 4" xfId="99"/>
    <cellStyle name="Moneda 2 5" xfId="89"/>
    <cellStyle name="Moneda 2 6" xfId="79"/>
    <cellStyle name="Moneda 2 7" xfId="69"/>
    <cellStyle name="Moneda 2 8" xfId="56"/>
    <cellStyle name="Moneda 2 9" xfId="47"/>
    <cellStyle name="Normal" xfId="0" builtinId="0"/>
    <cellStyle name="Normal 2" xfId="2"/>
    <cellStyle name="Normal 2 10" xfId="57"/>
    <cellStyle name="Normal 2 11" xfId="48"/>
    <cellStyle name="Normal 2 12" xfId="39"/>
    <cellStyle name="Normal 2 2" xfId="3"/>
    <cellStyle name="Normal 2 3" xfId="9"/>
    <cellStyle name="Normal 2 3 2" xfId="127"/>
    <cellStyle name="Normal 2 4" xfId="120"/>
    <cellStyle name="Normal 2 5" xfId="110"/>
    <cellStyle name="Normal 2 6" xfId="100"/>
    <cellStyle name="Normal 2 7" xfId="90"/>
    <cellStyle name="Normal 2 8" xfId="80"/>
    <cellStyle name="Normal 2 9" xfId="70"/>
    <cellStyle name="Normal 3" xfId="8"/>
    <cellStyle name="Normal 3 10" xfId="49"/>
    <cellStyle name="Normal 3 11" xfId="40"/>
    <cellStyle name="Normal 3 2" xfId="10"/>
    <cellStyle name="Normal 3 2 2" xfId="13"/>
    <cellStyle name="Normal 3 3" xfId="12"/>
    <cellStyle name="Normal 3 3 2" xfId="121"/>
    <cellStyle name="Normal 3 4" xfId="111"/>
    <cellStyle name="Normal 3 5" xfId="101"/>
    <cellStyle name="Normal 3 6" xfId="91"/>
    <cellStyle name="Normal 3 7" xfId="81"/>
    <cellStyle name="Normal 3 8" xfId="71"/>
    <cellStyle name="Normal 3 9" xfId="58"/>
    <cellStyle name="Normal 4" xfId="4"/>
    <cellStyle name="Normal 4 2" xfId="29"/>
    <cellStyle name="Normal 4 3" xfId="28"/>
    <cellStyle name="Normal 5" xfId="5"/>
    <cellStyle name="Normal 5 2" xfId="31"/>
    <cellStyle name="Normal 5 3" xfId="30"/>
    <cellStyle name="Normal 56" xfId="6"/>
    <cellStyle name="Normal 6" xfId="32"/>
    <cellStyle name="Normal 6 10" xfId="59"/>
    <cellStyle name="Normal 6 11" xfId="50"/>
    <cellStyle name="Normal 6 12" xfId="41"/>
    <cellStyle name="Normal 6 2" xfId="33"/>
    <cellStyle name="Normal 6 2 10" xfId="51"/>
    <cellStyle name="Normal 6 2 11" xfId="42"/>
    <cellStyle name="Normal 6 2 2" xfId="129"/>
    <cellStyle name="Normal 6 2 3" xfId="123"/>
    <cellStyle name="Normal 6 2 4" xfId="113"/>
    <cellStyle name="Normal 6 2 5" xfId="103"/>
    <cellStyle name="Normal 6 2 6" xfId="93"/>
    <cellStyle name="Normal 6 2 7" xfId="83"/>
    <cellStyle name="Normal 6 2 8" xfId="73"/>
    <cellStyle name="Normal 6 2 9" xfId="60"/>
    <cellStyle name="Normal 6 3" xfId="128"/>
    <cellStyle name="Normal 6 4" xfId="122"/>
    <cellStyle name="Normal 6 5" xfId="112"/>
    <cellStyle name="Normal 6 6" xfId="102"/>
    <cellStyle name="Normal 6 7" xfId="92"/>
    <cellStyle name="Normal 6 8" xfId="82"/>
    <cellStyle name="Normal 6 9" xfId="72"/>
    <cellStyle name="Normal 7" xfId="64"/>
    <cellStyle name="Normal 8" xfId="62"/>
    <cellStyle name="Normal 9" xfId="20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1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31.42578125" style="1" customWidth="1"/>
    <col min="2" max="2" width="71.140625" style="1" customWidth="1"/>
    <col min="3" max="3" width="11.5703125" style="1" customWidth="1"/>
    <col min="4" max="4" width="13.7109375" style="1" customWidth="1"/>
    <col min="5" max="16384" width="12.85546875" style="1"/>
  </cols>
  <sheetData>
    <row r="1" spans="1:4" ht="16.149999999999999" customHeight="1" x14ac:dyDescent="0.2">
      <c r="A1" s="169" t="s">
        <v>597</v>
      </c>
      <c r="B1" s="170"/>
      <c r="C1" s="106" t="s">
        <v>495</v>
      </c>
      <c r="D1" s="107">
        <v>2024</v>
      </c>
    </row>
    <row r="2" spans="1:4" ht="16.149999999999999" customHeight="1" x14ac:dyDescent="0.2">
      <c r="A2" s="171" t="s">
        <v>494</v>
      </c>
      <c r="B2" s="172"/>
      <c r="C2" s="10" t="s">
        <v>496</v>
      </c>
      <c r="D2" s="108" t="s">
        <v>501</v>
      </c>
    </row>
    <row r="3" spans="1:4" ht="16.149999999999999" customHeight="1" x14ac:dyDescent="0.2">
      <c r="A3" s="173" t="s">
        <v>598</v>
      </c>
      <c r="B3" s="174"/>
      <c r="C3" s="10" t="s">
        <v>497</v>
      </c>
      <c r="D3" s="109">
        <v>2</v>
      </c>
    </row>
    <row r="4" spans="1:4" ht="16.149999999999999" customHeight="1" x14ac:dyDescent="0.2">
      <c r="A4" s="175" t="s">
        <v>516</v>
      </c>
      <c r="B4" s="176"/>
      <c r="C4" s="176"/>
      <c r="D4" s="177"/>
    </row>
    <row r="5" spans="1:4" ht="15" customHeight="1" x14ac:dyDescent="0.2">
      <c r="A5" s="86" t="s">
        <v>29</v>
      </c>
      <c r="B5" s="85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4" x14ac:dyDescent="0.2">
      <c r="A33" s="4"/>
      <c r="B33" s="7"/>
    </row>
    <row r="34" spans="1:4" x14ac:dyDescent="0.2">
      <c r="A34" s="4"/>
      <c r="B34" s="6"/>
    </row>
    <row r="35" spans="1:4" x14ac:dyDescent="0.2">
      <c r="A35" s="36" t="s">
        <v>36</v>
      </c>
      <c r="B35" s="37" t="s">
        <v>31</v>
      </c>
    </row>
    <row r="36" spans="1:4" x14ac:dyDescent="0.2">
      <c r="A36" s="36" t="s">
        <v>37</v>
      </c>
      <c r="B36" s="37" t="s">
        <v>32</v>
      </c>
    </row>
    <row r="37" spans="1:4" x14ac:dyDescent="0.2">
      <c r="A37" s="4"/>
      <c r="B37" s="7"/>
    </row>
    <row r="38" spans="1:4" x14ac:dyDescent="0.2">
      <c r="A38" s="4"/>
      <c r="B38" s="5" t="s">
        <v>34</v>
      </c>
    </row>
    <row r="39" spans="1:4" x14ac:dyDescent="0.2">
      <c r="A39" s="4" t="s">
        <v>35</v>
      </c>
      <c r="B39" s="37" t="s">
        <v>28</v>
      </c>
    </row>
    <row r="40" spans="1:4" x14ac:dyDescent="0.2">
      <c r="A40" s="4"/>
      <c r="B40" s="37" t="s">
        <v>517</v>
      </c>
    </row>
    <row r="41" spans="1:4" x14ac:dyDescent="0.2">
      <c r="A41" s="4"/>
      <c r="B41" s="37" t="s">
        <v>555</v>
      </c>
    </row>
    <row r="42" spans="1:4" x14ac:dyDescent="0.2">
      <c r="A42" s="4"/>
      <c r="B42" s="37" t="s">
        <v>556</v>
      </c>
    </row>
    <row r="43" spans="1:4" ht="12" thickBot="1" x14ac:dyDescent="0.25">
      <c r="A43" s="8"/>
      <c r="B43" s="9"/>
    </row>
    <row r="45" spans="1:4" x14ac:dyDescent="0.2">
      <c r="A45" s="178" t="s">
        <v>518</v>
      </c>
      <c r="B45" s="178"/>
      <c r="C45" s="178"/>
      <c r="D45" s="178"/>
    </row>
    <row r="49" spans="1:5" x14ac:dyDescent="0.2">
      <c r="A49" s="153" t="s">
        <v>599</v>
      </c>
      <c r="C49" s="166" t="s">
        <v>599</v>
      </c>
      <c r="D49" s="166"/>
      <c r="E49" s="150"/>
    </row>
    <row r="50" spans="1:5" ht="14.25" customHeight="1" x14ac:dyDescent="0.2">
      <c r="A50" s="154" t="s">
        <v>600</v>
      </c>
      <c r="C50" s="167" t="s">
        <v>601</v>
      </c>
      <c r="D50" s="167"/>
      <c r="E50" s="152"/>
    </row>
    <row r="51" spans="1:5" ht="15" customHeight="1" x14ac:dyDescent="0.2">
      <c r="A51" s="151" t="s">
        <v>602</v>
      </c>
      <c r="C51" s="168" t="s">
        <v>603</v>
      </c>
      <c r="D51" s="168"/>
      <c r="E51" s="155"/>
    </row>
  </sheetData>
  <sheetProtection formatCells="0" formatColumns="0" formatRows="0" autoFilter="0" pivotTables="0"/>
  <mergeCells count="8">
    <mergeCell ref="C49:D49"/>
    <mergeCell ref="C50:D50"/>
    <mergeCell ref="C51:D51"/>
    <mergeCell ref="A1:B1"/>
    <mergeCell ref="A2:B2"/>
    <mergeCell ref="A3:B3"/>
    <mergeCell ref="A4:D4"/>
    <mergeCell ref="A45:D45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opLeftCell="A127" zoomScaleNormal="100" workbookViewId="0">
      <selection activeCell="C94" sqref="C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72" t="s">
        <v>597</v>
      </c>
      <c r="B1" s="172"/>
      <c r="C1" s="172"/>
      <c r="D1" s="10" t="s">
        <v>498</v>
      </c>
      <c r="E1" s="19">
        <v>2024</v>
      </c>
    </row>
    <row r="2" spans="1:5" s="11" customFormat="1" ht="18.95" customHeight="1" x14ac:dyDescent="0.25">
      <c r="A2" s="172" t="s">
        <v>503</v>
      </c>
      <c r="B2" s="172"/>
      <c r="C2" s="172"/>
      <c r="D2" s="10" t="s">
        <v>499</v>
      </c>
      <c r="E2" s="19" t="s">
        <v>501</v>
      </c>
    </row>
    <row r="3" spans="1:5" s="11" customFormat="1" ht="18.95" customHeight="1" x14ac:dyDescent="0.25">
      <c r="A3" s="172" t="s">
        <v>598</v>
      </c>
      <c r="B3" s="172"/>
      <c r="C3" s="172"/>
      <c r="D3" s="10" t="s">
        <v>500</v>
      </c>
      <c r="E3" s="19">
        <v>2</v>
      </c>
    </row>
    <row r="4" spans="1:5" s="11" customFormat="1" ht="18.95" customHeight="1" x14ac:dyDescent="0.25">
      <c r="A4" s="172" t="s">
        <v>516</v>
      </c>
      <c r="B4" s="172"/>
      <c r="C4" s="172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39" t="s">
        <v>222</v>
      </c>
      <c r="E8" s="39"/>
    </row>
    <row r="9" spans="1:5" x14ac:dyDescent="0.2">
      <c r="A9" s="111">
        <v>4000</v>
      </c>
      <c r="B9" s="110" t="s">
        <v>557</v>
      </c>
      <c r="C9" s="163">
        <f>SUM(C10+C57+C69)</f>
        <v>115670169.15000001</v>
      </c>
      <c r="D9" s="79"/>
      <c r="E9" s="40"/>
    </row>
    <row r="10" spans="1:5" x14ac:dyDescent="0.2">
      <c r="A10" s="111">
        <v>4100</v>
      </c>
      <c r="B10" s="110" t="s">
        <v>223</v>
      </c>
      <c r="C10" s="112">
        <f>SUM(C11+C21+C27+C30+C36+C39+C48)</f>
        <v>112652050.89</v>
      </c>
      <c r="D10" s="79"/>
      <c r="E10" s="40"/>
    </row>
    <row r="11" spans="1:5" x14ac:dyDescent="0.2">
      <c r="A11" s="111">
        <v>4110</v>
      </c>
      <c r="B11" s="110" t="s">
        <v>224</v>
      </c>
      <c r="C11" s="112">
        <f>SUM(C12:C20)</f>
        <v>0</v>
      </c>
      <c r="D11" s="79"/>
      <c r="E11" s="40"/>
    </row>
    <row r="12" spans="1:5" hidden="1" x14ac:dyDescent="0.2">
      <c r="A12" s="41">
        <v>4111</v>
      </c>
      <c r="B12" s="42" t="s">
        <v>225</v>
      </c>
      <c r="C12" s="45">
        <v>0</v>
      </c>
      <c r="D12" s="79"/>
      <c r="E12" s="40"/>
    </row>
    <row r="13" spans="1:5" hidden="1" x14ac:dyDescent="0.2">
      <c r="A13" s="41">
        <v>4112</v>
      </c>
      <c r="B13" s="42" t="s">
        <v>226</v>
      </c>
      <c r="C13" s="45">
        <v>0</v>
      </c>
      <c r="D13" s="79"/>
      <c r="E13" s="40"/>
    </row>
    <row r="14" spans="1:5" hidden="1" x14ac:dyDescent="0.2">
      <c r="A14" s="41">
        <v>4113</v>
      </c>
      <c r="B14" s="42" t="s">
        <v>227</v>
      </c>
      <c r="C14" s="45">
        <v>0</v>
      </c>
      <c r="D14" s="79"/>
      <c r="E14" s="40"/>
    </row>
    <row r="15" spans="1:5" hidden="1" x14ac:dyDescent="0.2">
      <c r="A15" s="41">
        <v>4114</v>
      </c>
      <c r="B15" s="42" t="s">
        <v>228</v>
      </c>
      <c r="C15" s="45">
        <v>0</v>
      </c>
      <c r="D15" s="79"/>
      <c r="E15" s="40"/>
    </row>
    <row r="16" spans="1:5" hidden="1" x14ac:dyDescent="0.2">
      <c r="A16" s="41">
        <v>4115</v>
      </c>
      <c r="B16" s="42" t="s">
        <v>229</v>
      </c>
      <c r="C16" s="45">
        <v>0</v>
      </c>
      <c r="D16" s="79"/>
      <c r="E16" s="40"/>
    </row>
    <row r="17" spans="1:5" hidden="1" x14ac:dyDescent="0.2">
      <c r="A17" s="41">
        <v>4116</v>
      </c>
      <c r="B17" s="42" t="s">
        <v>230</v>
      </c>
      <c r="C17" s="45">
        <v>0</v>
      </c>
      <c r="D17" s="79"/>
      <c r="E17" s="40"/>
    </row>
    <row r="18" spans="1:5" hidden="1" x14ac:dyDescent="0.2">
      <c r="A18" s="41">
        <v>4117</v>
      </c>
      <c r="B18" s="42" t="s">
        <v>231</v>
      </c>
      <c r="C18" s="45">
        <v>0</v>
      </c>
      <c r="D18" s="79"/>
      <c r="E18" s="40"/>
    </row>
    <row r="19" spans="1:5" ht="22.5" hidden="1" x14ac:dyDescent="0.2">
      <c r="A19" s="41">
        <v>4118</v>
      </c>
      <c r="B19" s="43" t="s">
        <v>409</v>
      </c>
      <c r="C19" s="45">
        <v>0</v>
      </c>
      <c r="D19" s="79"/>
      <c r="E19" s="40"/>
    </row>
    <row r="20" spans="1:5" hidden="1" x14ac:dyDescent="0.2">
      <c r="A20" s="41">
        <v>4119</v>
      </c>
      <c r="B20" s="42" t="s">
        <v>232</v>
      </c>
      <c r="C20" s="45">
        <v>0</v>
      </c>
      <c r="D20" s="79"/>
      <c r="E20" s="40"/>
    </row>
    <row r="21" spans="1:5" x14ac:dyDescent="0.2">
      <c r="A21" s="111">
        <v>4120</v>
      </c>
      <c r="B21" s="110" t="s">
        <v>233</v>
      </c>
      <c r="C21" s="112">
        <f>SUM(C22:C26)</f>
        <v>0</v>
      </c>
      <c r="D21" s="79"/>
      <c r="E21" s="40"/>
    </row>
    <row r="22" spans="1:5" hidden="1" x14ac:dyDescent="0.2">
      <c r="A22" s="41">
        <v>4121</v>
      </c>
      <c r="B22" s="42" t="s">
        <v>234</v>
      </c>
      <c r="C22" s="45">
        <v>0</v>
      </c>
      <c r="D22" s="79"/>
      <c r="E22" s="40"/>
    </row>
    <row r="23" spans="1:5" hidden="1" x14ac:dyDescent="0.2">
      <c r="A23" s="41">
        <v>4122</v>
      </c>
      <c r="B23" s="42" t="s">
        <v>410</v>
      </c>
      <c r="C23" s="45">
        <v>0</v>
      </c>
      <c r="D23" s="79"/>
      <c r="E23" s="40"/>
    </row>
    <row r="24" spans="1:5" hidden="1" x14ac:dyDescent="0.2">
      <c r="A24" s="41">
        <v>4123</v>
      </c>
      <c r="B24" s="42" t="s">
        <v>235</v>
      </c>
      <c r="C24" s="45">
        <v>0</v>
      </c>
      <c r="D24" s="79"/>
      <c r="E24" s="40"/>
    </row>
    <row r="25" spans="1:5" hidden="1" x14ac:dyDescent="0.2">
      <c r="A25" s="41">
        <v>4124</v>
      </c>
      <c r="B25" s="42" t="s">
        <v>236</v>
      </c>
      <c r="C25" s="45">
        <v>0</v>
      </c>
      <c r="D25" s="79"/>
      <c r="E25" s="40"/>
    </row>
    <row r="26" spans="1:5" hidden="1" x14ac:dyDescent="0.2">
      <c r="A26" s="41">
        <v>4129</v>
      </c>
      <c r="B26" s="42" t="s">
        <v>237</v>
      </c>
      <c r="C26" s="45">
        <v>0</v>
      </c>
      <c r="D26" s="79"/>
      <c r="E26" s="40"/>
    </row>
    <row r="27" spans="1:5" x14ac:dyDescent="0.2">
      <c r="A27" s="111">
        <v>4130</v>
      </c>
      <c r="B27" s="110" t="s">
        <v>238</v>
      </c>
      <c r="C27" s="112">
        <f>SUM(C28:C29)</f>
        <v>0</v>
      </c>
      <c r="D27" s="79"/>
      <c r="E27" s="40"/>
    </row>
    <row r="28" spans="1:5" hidden="1" x14ac:dyDescent="0.2">
      <c r="A28" s="41">
        <v>4131</v>
      </c>
      <c r="B28" s="42" t="s">
        <v>239</v>
      </c>
      <c r="C28" s="45">
        <v>0</v>
      </c>
      <c r="D28" s="79"/>
      <c r="E28" s="40"/>
    </row>
    <row r="29" spans="1:5" ht="22.5" hidden="1" x14ac:dyDescent="0.2">
      <c r="A29" s="41">
        <v>4132</v>
      </c>
      <c r="B29" s="43" t="s">
        <v>411</v>
      </c>
      <c r="C29" s="45">
        <v>0</v>
      </c>
      <c r="D29" s="79"/>
      <c r="E29" s="40"/>
    </row>
    <row r="30" spans="1:5" x14ac:dyDescent="0.2">
      <c r="A30" s="111">
        <v>4140</v>
      </c>
      <c r="B30" s="110" t="s">
        <v>240</v>
      </c>
      <c r="C30" s="112">
        <f>SUM(C31:C35)</f>
        <v>0</v>
      </c>
      <c r="D30" s="79"/>
      <c r="E30" s="40"/>
    </row>
    <row r="31" spans="1:5" hidden="1" x14ac:dyDescent="0.2">
      <c r="A31" s="41">
        <v>4141</v>
      </c>
      <c r="B31" s="42" t="s">
        <v>241</v>
      </c>
      <c r="C31" s="45">
        <v>0</v>
      </c>
      <c r="D31" s="79"/>
      <c r="E31" s="40"/>
    </row>
    <row r="32" spans="1:5" hidden="1" x14ac:dyDescent="0.2">
      <c r="A32" s="41">
        <v>4143</v>
      </c>
      <c r="B32" s="42" t="s">
        <v>242</v>
      </c>
      <c r="C32" s="45">
        <v>0</v>
      </c>
      <c r="D32" s="79"/>
      <c r="E32" s="40"/>
    </row>
    <row r="33" spans="1:5" hidden="1" x14ac:dyDescent="0.2">
      <c r="A33" s="41">
        <v>4144</v>
      </c>
      <c r="B33" s="42" t="s">
        <v>243</v>
      </c>
      <c r="C33" s="45">
        <v>0</v>
      </c>
      <c r="D33" s="79"/>
      <c r="E33" s="40"/>
    </row>
    <row r="34" spans="1:5" ht="22.5" hidden="1" x14ac:dyDescent="0.2">
      <c r="A34" s="41">
        <v>4145</v>
      </c>
      <c r="B34" s="43" t="s">
        <v>412</v>
      </c>
      <c r="C34" s="45">
        <v>0</v>
      </c>
      <c r="D34" s="79"/>
      <c r="E34" s="40"/>
    </row>
    <row r="35" spans="1:5" hidden="1" x14ac:dyDescent="0.2">
      <c r="A35" s="41">
        <v>4149</v>
      </c>
      <c r="B35" s="42" t="s">
        <v>244</v>
      </c>
      <c r="C35" s="45">
        <v>0</v>
      </c>
      <c r="D35" s="79"/>
      <c r="E35" s="40"/>
    </row>
    <row r="36" spans="1:5" x14ac:dyDescent="0.2">
      <c r="A36" s="111">
        <v>4150</v>
      </c>
      <c r="B36" s="110" t="s">
        <v>413</v>
      </c>
      <c r="C36" s="112">
        <f>SUM(C37:C38)</f>
        <v>458496.04</v>
      </c>
      <c r="D36" s="79"/>
      <c r="E36" s="40"/>
    </row>
    <row r="37" spans="1:5" x14ac:dyDescent="0.2">
      <c r="A37" s="41">
        <v>4151</v>
      </c>
      <c r="B37" s="42" t="s">
        <v>413</v>
      </c>
      <c r="C37" s="45">
        <v>458496.04</v>
      </c>
      <c r="D37" s="79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79"/>
      <c r="E38" s="40"/>
    </row>
    <row r="39" spans="1:5" x14ac:dyDescent="0.2">
      <c r="A39" s="111">
        <v>4160</v>
      </c>
      <c r="B39" s="110" t="s">
        <v>415</v>
      </c>
      <c r="C39" s="112">
        <f>SUM(C40:C47)</f>
        <v>0</v>
      </c>
      <c r="D39" s="79"/>
      <c r="E39" s="40"/>
    </row>
    <row r="40" spans="1:5" hidden="1" x14ac:dyDescent="0.2">
      <c r="A40" s="41">
        <v>4161</v>
      </c>
      <c r="B40" s="42" t="s">
        <v>245</v>
      </c>
      <c r="C40" s="45">
        <v>0</v>
      </c>
      <c r="D40" s="79"/>
      <c r="E40" s="40"/>
    </row>
    <row r="41" spans="1:5" hidden="1" x14ac:dyDescent="0.2">
      <c r="A41" s="41">
        <v>4162</v>
      </c>
      <c r="B41" s="42" t="s">
        <v>246</v>
      </c>
      <c r="C41" s="45">
        <v>0</v>
      </c>
      <c r="D41" s="79"/>
      <c r="E41" s="40"/>
    </row>
    <row r="42" spans="1:5" hidden="1" x14ac:dyDescent="0.2">
      <c r="A42" s="41">
        <v>4163</v>
      </c>
      <c r="B42" s="42" t="s">
        <v>247</v>
      </c>
      <c r="C42" s="45">
        <v>0</v>
      </c>
      <c r="D42" s="79"/>
      <c r="E42" s="40"/>
    </row>
    <row r="43" spans="1:5" hidden="1" x14ac:dyDescent="0.2">
      <c r="A43" s="41">
        <v>4164</v>
      </c>
      <c r="B43" s="42" t="s">
        <v>248</v>
      </c>
      <c r="C43" s="45">
        <v>0</v>
      </c>
      <c r="D43" s="79"/>
      <c r="E43" s="40"/>
    </row>
    <row r="44" spans="1:5" hidden="1" x14ac:dyDescent="0.2">
      <c r="A44" s="41">
        <v>4165</v>
      </c>
      <c r="B44" s="42" t="s">
        <v>249</v>
      </c>
      <c r="C44" s="45">
        <v>0</v>
      </c>
      <c r="D44" s="79"/>
      <c r="E44" s="40"/>
    </row>
    <row r="45" spans="1:5" ht="22.5" hidden="1" x14ac:dyDescent="0.2">
      <c r="A45" s="41">
        <v>4166</v>
      </c>
      <c r="B45" s="43" t="s">
        <v>416</v>
      </c>
      <c r="C45" s="45">
        <v>0</v>
      </c>
      <c r="D45" s="79"/>
      <c r="E45" s="40"/>
    </row>
    <row r="46" spans="1:5" hidden="1" x14ac:dyDescent="0.2">
      <c r="A46" s="41">
        <v>4168</v>
      </c>
      <c r="B46" s="42" t="s">
        <v>250</v>
      </c>
      <c r="C46" s="45">
        <v>0</v>
      </c>
      <c r="D46" s="79"/>
      <c r="E46" s="40"/>
    </row>
    <row r="47" spans="1:5" hidden="1" x14ac:dyDescent="0.2">
      <c r="A47" s="41">
        <v>4169</v>
      </c>
      <c r="B47" s="42" t="s">
        <v>251</v>
      </c>
      <c r="C47" s="45">
        <v>0</v>
      </c>
      <c r="D47" s="79"/>
      <c r="E47" s="40"/>
    </row>
    <row r="48" spans="1:5" x14ac:dyDescent="0.2">
      <c r="A48" s="111">
        <v>4170</v>
      </c>
      <c r="B48" s="110" t="s">
        <v>493</v>
      </c>
      <c r="C48" s="112">
        <f>SUM(C49:C56)</f>
        <v>112193554.84999999</v>
      </c>
      <c r="D48" s="79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79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79"/>
      <c r="E50" s="40"/>
    </row>
    <row r="51" spans="1:5" ht="22.5" x14ac:dyDescent="0.2">
      <c r="A51" s="41">
        <v>4173</v>
      </c>
      <c r="B51" s="43" t="s">
        <v>419</v>
      </c>
      <c r="C51" s="45">
        <v>112193554.84999999</v>
      </c>
      <c r="D51" s="79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79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79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79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79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79"/>
      <c r="E56" s="40"/>
    </row>
    <row r="57" spans="1:5" ht="33.75" x14ac:dyDescent="0.2">
      <c r="A57" s="111">
        <v>4200</v>
      </c>
      <c r="B57" s="113" t="s">
        <v>425</v>
      </c>
      <c r="C57" s="112">
        <f>+C58+C64</f>
        <v>0</v>
      </c>
      <c r="D57" s="79"/>
      <c r="E57" s="40"/>
    </row>
    <row r="58" spans="1:5" ht="22.5" x14ac:dyDescent="0.2">
      <c r="A58" s="111">
        <v>4210</v>
      </c>
      <c r="B58" s="113" t="s">
        <v>426</v>
      </c>
      <c r="C58" s="112">
        <f>SUM(C59:C63)</f>
        <v>0</v>
      </c>
      <c r="D58" s="79"/>
      <c r="E58" s="40"/>
    </row>
    <row r="59" spans="1:5" hidden="1" x14ac:dyDescent="0.2">
      <c r="A59" s="41">
        <v>4211</v>
      </c>
      <c r="B59" s="42" t="s">
        <v>252</v>
      </c>
      <c r="C59" s="45">
        <v>0</v>
      </c>
      <c r="D59" s="79"/>
      <c r="E59" s="40"/>
    </row>
    <row r="60" spans="1:5" hidden="1" x14ac:dyDescent="0.2">
      <c r="A60" s="41">
        <v>4212</v>
      </c>
      <c r="B60" s="42" t="s">
        <v>253</v>
      </c>
      <c r="C60" s="45">
        <v>0</v>
      </c>
      <c r="D60" s="79"/>
      <c r="E60" s="40"/>
    </row>
    <row r="61" spans="1:5" hidden="1" x14ac:dyDescent="0.2">
      <c r="A61" s="41">
        <v>4213</v>
      </c>
      <c r="B61" s="42" t="s">
        <v>254</v>
      </c>
      <c r="C61" s="45">
        <v>0</v>
      </c>
      <c r="D61" s="79"/>
      <c r="E61" s="40"/>
    </row>
    <row r="62" spans="1:5" hidden="1" x14ac:dyDescent="0.2">
      <c r="A62" s="41">
        <v>4214</v>
      </c>
      <c r="B62" s="42" t="s">
        <v>427</v>
      </c>
      <c r="C62" s="45">
        <v>0</v>
      </c>
      <c r="D62" s="79"/>
      <c r="E62" s="40"/>
    </row>
    <row r="63" spans="1:5" hidden="1" x14ac:dyDescent="0.2">
      <c r="A63" s="41">
        <v>4215</v>
      </c>
      <c r="B63" s="42" t="s">
        <v>428</v>
      </c>
      <c r="C63" s="45">
        <v>0</v>
      </c>
      <c r="D63" s="79"/>
      <c r="E63" s="40"/>
    </row>
    <row r="64" spans="1:5" x14ac:dyDescent="0.2">
      <c r="A64" s="111">
        <v>4220</v>
      </c>
      <c r="B64" s="110" t="s">
        <v>255</v>
      </c>
      <c r="C64" s="112">
        <f>SUM(C65:C68)</f>
        <v>0</v>
      </c>
      <c r="D64" s="79"/>
      <c r="E64" s="40"/>
    </row>
    <row r="65" spans="1:5" x14ac:dyDescent="0.2">
      <c r="A65" s="41">
        <v>4221</v>
      </c>
      <c r="B65" s="42" t="s">
        <v>256</v>
      </c>
      <c r="C65" s="45">
        <v>0</v>
      </c>
      <c r="D65" s="79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79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79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79"/>
      <c r="E68" s="40"/>
    </row>
    <row r="69" spans="1:5" x14ac:dyDescent="0.2">
      <c r="A69" s="114">
        <v>4300</v>
      </c>
      <c r="B69" s="110" t="s">
        <v>260</v>
      </c>
      <c r="C69" s="112">
        <f>C70+C73+C79+C81+C83</f>
        <v>3018118.26</v>
      </c>
      <c r="D69" s="42"/>
      <c r="E69" s="42"/>
    </row>
    <row r="70" spans="1:5" x14ac:dyDescent="0.2">
      <c r="A70" s="114">
        <v>4310</v>
      </c>
      <c r="B70" s="110" t="s">
        <v>261</v>
      </c>
      <c r="C70" s="112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14">
        <v>4320</v>
      </c>
      <c r="B73" s="110" t="s">
        <v>263</v>
      </c>
      <c r="C73" s="112">
        <f>SUM(C74:C78)</f>
        <v>0</v>
      </c>
      <c r="D73" s="42"/>
      <c r="E73" s="42"/>
    </row>
    <row r="74" spans="1:5" hidden="1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hidden="1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hidden="1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hidden="1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hidden="1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hidden="1" x14ac:dyDescent="0.2">
      <c r="A79" s="114">
        <v>4330</v>
      </c>
      <c r="B79" s="110" t="s">
        <v>269</v>
      </c>
      <c r="C79" s="112">
        <f>SUM(C80)</f>
        <v>0</v>
      </c>
      <c r="D79" s="42"/>
      <c r="E79" s="42"/>
    </row>
    <row r="80" spans="1:5" hidden="1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14">
        <v>4340</v>
      </c>
      <c r="B81" s="110" t="s">
        <v>270</v>
      </c>
      <c r="C81" s="112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14">
        <v>4390</v>
      </c>
      <c r="B83" s="110" t="s">
        <v>271</v>
      </c>
      <c r="C83" s="112">
        <f>SUM(C84:C90)</f>
        <v>3018118.26</v>
      </c>
      <c r="D83" s="42"/>
      <c r="E83" s="42"/>
    </row>
    <row r="84" spans="1:5" hidden="1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hidden="1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hidden="1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hidden="1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hidden="1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hidden="1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3018118.26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276</v>
      </c>
      <c r="E93" s="39" t="s">
        <v>126</v>
      </c>
    </row>
    <row r="94" spans="1:5" x14ac:dyDescent="0.2">
      <c r="A94" s="114">
        <v>5000</v>
      </c>
      <c r="B94" s="110" t="s">
        <v>277</v>
      </c>
      <c r="C94" s="163">
        <f>C95+C123+C156+C166+C181+C210</f>
        <v>75054816.99000001</v>
      </c>
      <c r="D94" s="115">
        <v>1</v>
      </c>
      <c r="E94" s="42"/>
    </row>
    <row r="95" spans="1:5" x14ac:dyDescent="0.2">
      <c r="A95" s="114">
        <v>5100</v>
      </c>
      <c r="B95" s="110" t="s">
        <v>278</v>
      </c>
      <c r="C95" s="112">
        <f>C96+C103+C113</f>
        <v>75054816.99000001</v>
      </c>
      <c r="D95" s="115">
        <f>C95/$C$94</f>
        <v>1</v>
      </c>
      <c r="E95" s="42"/>
    </row>
    <row r="96" spans="1:5" x14ac:dyDescent="0.2">
      <c r="A96" s="114">
        <v>5110</v>
      </c>
      <c r="B96" s="110" t="s">
        <v>279</v>
      </c>
      <c r="C96" s="112">
        <f>SUM(C97:C102)</f>
        <v>33759909.82</v>
      </c>
      <c r="D96" s="115">
        <f t="shared" ref="D96:D159" si="0">C96/$C$94</f>
        <v>0.44980337270688475</v>
      </c>
      <c r="E96" s="42"/>
    </row>
    <row r="97" spans="1:5" x14ac:dyDescent="0.2">
      <c r="A97" s="44">
        <v>5111</v>
      </c>
      <c r="B97" s="42" t="s">
        <v>280</v>
      </c>
      <c r="C97" s="45">
        <v>20984959.350000001</v>
      </c>
      <c r="D97" s="46">
        <f t="shared" si="0"/>
        <v>0.27959510383985015</v>
      </c>
      <c r="E97" s="42"/>
    </row>
    <row r="98" spans="1:5" x14ac:dyDescent="0.2">
      <c r="A98" s="44">
        <v>5112</v>
      </c>
      <c r="B98" s="42" t="s">
        <v>281</v>
      </c>
      <c r="C98" s="45">
        <v>2008961.11</v>
      </c>
      <c r="D98" s="46">
        <f t="shared" si="0"/>
        <v>2.6766584618648337E-2</v>
      </c>
      <c r="E98" s="42"/>
    </row>
    <row r="99" spans="1:5" x14ac:dyDescent="0.2">
      <c r="A99" s="44">
        <v>5113</v>
      </c>
      <c r="B99" s="42" t="s">
        <v>282</v>
      </c>
      <c r="C99" s="45">
        <v>891174.03</v>
      </c>
      <c r="D99" s="46">
        <f t="shared" si="0"/>
        <v>1.1873642035776816E-2</v>
      </c>
      <c r="E99" s="42"/>
    </row>
    <row r="100" spans="1:5" x14ac:dyDescent="0.2">
      <c r="A100" s="44">
        <v>5114</v>
      </c>
      <c r="B100" s="42" t="s">
        <v>283</v>
      </c>
      <c r="C100" s="45">
        <v>4768845.47</v>
      </c>
      <c r="D100" s="46">
        <f t="shared" si="0"/>
        <v>6.3538166652719719E-2</v>
      </c>
      <c r="E100" s="42"/>
    </row>
    <row r="101" spans="1:5" x14ac:dyDescent="0.2">
      <c r="A101" s="44">
        <v>5115</v>
      </c>
      <c r="B101" s="42" t="s">
        <v>284</v>
      </c>
      <c r="C101" s="45">
        <v>5105969.8600000003</v>
      </c>
      <c r="D101" s="46">
        <f t="shared" si="0"/>
        <v>6.8029875559889763E-2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14">
        <v>5120</v>
      </c>
      <c r="B103" s="110" t="s">
        <v>286</v>
      </c>
      <c r="C103" s="112">
        <f>SUM(C104:C112)</f>
        <v>9904450.7399999984</v>
      </c>
      <c r="D103" s="115">
        <f t="shared" si="0"/>
        <v>0.13196289241927839</v>
      </c>
      <c r="E103" s="42"/>
    </row>
    <row r="104" spans="1:5" x14ac:dyDescent="0.2">
      <c r="A104" s="44">
        <v>5121</v>
      </c>
      <c r="B104" s="42" t="s">
        <v>287</v>
      </c>
      <c r="C104" s="45">
        <v>523332.5</v>
      </c>
      <c r="D104" s="46">
        <f t="shared" si="0"/>
        <v>6.9726703892932897E-3</v>
      </c>
      <c r="E104" s="42"/>
    </row>
    <row r="105" spans="1:5" x14ac:dyDescent="0.2">
      <c r="A105" s="44">
        <v>5122</v>
      </c>
      <c r="B105" s="42" t="s">
        <v>288</v>
      </c>
      <c r="C105" s="45">
        <v>97021.18</v>
      </c>
      <c r="D105" s="46">
        <f t="shared" si="0"/>
        <v>1.2926709289415321E-3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4068491.08</v>
      </c>
      <c r="D107" s="46">
        <f t="shared" si="0"/>
        <v>5.420692825807661E-2</v>
      </c>
      <c r="E107" s="42"/>
    </row>
    <row r="108" spans="1:5" x14ac:dyDescent="0.2">
      <c r="A108" s="44">
        <v>5125</v>
      </c>
      <c r="B108" s="42" t="s">
        <v>291</v>
      </c>
      <c r="C108" s="45">
        <v>779222.96</v>
      </c>
      <c r="D108" s="46">
        <f t="shared" si="0"/>
        <v>1.0382051295972387E-2</v>
      </c>
      <c r="E108" s="42"/>
    </row>
    <row r="109" spans="1:5" x14ac:dyDescent="0.2">
      <c r="A109" s="44">
        <v>5126</v>
      </c>
      <c r="B109" s="42" t="s">
        <v>292</v>
      </c>
      <c r="C109" s="45">
        <v>1675952.4</v>
      </c>
      <c r="D109" s="46">
        <f t="shared" si="0"/>
        <v>2.2329711365804767E-2</v>
      </c>
      <c r="E109" s="42"/>
    </row>
    <row r="110" spans="1:5" x14ac:dyDescent="0.2">
      <c r="A110" s="44">
        <v>5127</v>
      </c>
      <c r="B110" s="42" t="s">
        <v>293</v>
      </c>
      <c r="C110" s="45">
        <v>524557.88</v>
      </c>
      <c r="D110" s="46">
        <f t="shared" si="0"/>
        <v>6.9889968563895096E-3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2235872.7400000002</v>
      </c>
      <c r="D112" s="46">
        <f t="shared" si="0"/>
        <v>2.9789863324800308E-2</v>
      </c>
      <c r="E112" s="42"/>
    </row>
    <row r="113" spans="1:5" x14ac:dyDescent="0.2">
      <c r="A113" s="114">
        <v>5130</v>
      </c>
      <c r="B113" s="110" t="s">
        <v>296</v>
      </c>
      <c r="C113" s="112">
        <f>SUM(C114:C122)</f>
        <v>31390456.430000003</v>
      </c>
      <c r="D113" s="115">
        <f t="shared" si="0"/>
        <v>0.41823373487383675</v>
      </c>
      <c r="E113" s="42"/>
    </row>
    <row r="114" spans="1:5" x14ac:dyDescent="0.2">
      <c r="A114" s="44">
        <v>5131</v>
      </c>
      <c r="B114" s="42" t="s">
        <v>297</v>
      </c>
      <c r="C114" s="45">
        <v>16504636.800000001</v>
      </c>
      <c r="D114" s="46">
        <f t="shared" si="0"/>
        <v>0.21990109978149716</v>
      </c>
      <c r="E114" s="42"/>
    </row>
    <row r="115" spans="1:5" x14ac:dyDescent="0.2">
      <c r="A115" s="44">
        <v>5132</v>
      </c>
      <c r="B115" s="42" t="s">
        <v>298</v>
      </c>
      <c r="C115" s="45">
        <v>1775800.76</v>
      </c>
      <c r="D115" s="46">
        <f t="shared" si="0"/>
        <v>2.3660050496647007E-2</v>
      </c>
      <c r="E115" s="42"/>
    </row>
    <row r="116" spans="1:5" x14ac:dyDescent="0.2">
      <c r="A116" s="44">
        <v>5133</v>
      </c>
      <c r="B116" s="42" t="s">
        <v>299</v>
      </c>
      <c r="C116" s="45">
        <v>3096465.16</v>
      </c>
      <c r="D116" s="46">
        <f t="shared" si="0"/>
        <v>4.1256048368122196E-2</v>
      </c>
      <c r="E116" s="42"/>
    </row>
    <row r="117" spans="1:5" x14ac:dyDescent="0.2">
      <c r="A117" s="44">
        <v>5134</v>
      </c>
      <c r="B117" s="42" t="s">
        <v>300</v>
      </c>
      <c r="C117" s="45">
        <v>1490239.92</v>
      </c>
      <c r="D117" s="46">
        <f t="shared" si="0"/>
        <v>1.9855353457174551E-2</v>
      </c>
      <c r="E117" s="42"/>
    </row>
    <row r="118" spans="1:5" x14ac:dyDescent="0.2">
      <c r="A118" s="44">
        <v>5135</v>
      </c>
      <c r="B118" s="42" t="s">
        <v>301</v>
      </c>
      <c r="C118" s="45">
        <v>2134062.91</v>
      </c>
      <c r="D118" s="46">
        <f t="shared" si="0"/>
        <v>2.8433390361665044E-2</v>
      </c>
      <c r="E118" s="42"/>
    </row>
    <row r="119" spans="1:5" x14ac:dyDescent="0.2">
      <c r="A119" s="44">
        <v>5136</v>
      </c>
      <c r="B119" s="42" t="s">
        <v>302</v>
      </c>
      <c r="C119" s="45">
        <v>96723.12</v>
      </c>
      <c r="D119" s="46">
        <f t="shared" si="0"/>
        <v>1.2886996981537771E-3</v>
      </c>
      <c r="E119" s="42"/>
    </row>
    <row r="120" spans="1:5" x14ac:dyDescent="0.2">
      <c r="A120" s="44">
        <v>5137</v>
      </c>
      <c r="B120" s="42" t="s">
        <v>303</v>
      </c>
      <c r="C120" s="45">
        <v>19591.39</v>
      </c>
      <c r="D120" s="46">
        <f t="shared" si="0"/>
        <v>2.6102774992590116E-4</v>
      </c>
      <c r="E120" s="42"/>
    </row>
    <row r="121" spans="1:5" x14ac:dyDescent="0.2">
      <c r="A121" s="44">
        <v>5138</v>
      </c>
      <c r="B121" s="42" t="s">
        <v>304</v>
      </c>
      <c r="C121" s="45">
        <v>238005.6</v>
      </c>
      <c r="D121" s="46">
        <f t="shared" si="0"/>
        <v>3.1710902716838396E-3</v>
      </c>
      <c r="E121" s="42"/>
    </row>
    <row r="122" spans="1:5" x14ac:dyDescent="0.2">
      <c r="A122" s="44">
        <v>5139</v>
      </c>
      <c r="B122" s="42" t="s">
        <v>305</v>
      </c>
      <c r="C122" s="45">
        <v>6034930.7699999996</v>
      </c>
      <c r="D122" s="46">
        <f t="shared" si="0"/>
        <v>8.040697468896725E-2</v>
      </c>
      <c r="E122" s="42"/>
    </row>
    <row r="123" spans="1:5" x14ac:dyDescent="0.2">
      <c r="A123" s="114">
        <v>5200</v>
      </c>
      <c r="B123" s="110" t="s">
        <v>306</v>
      </c>
      <c r="C123" s="112">
        <f>C124+C127+C130+C133+C138+C142+C145+C147+C153</f>
        <v>0</v>
      </c>
      <c r="D123" s="115">
        <f t="shared" si="0"/>
        <v>0</v>
      </c>
      <c r="E123" s="42"/>
    </row>
    <row r="124" spans="1:5" x14ac:dyDescent="0.2">
      <c r="A124" s="114">
        <v>5210</v>
      </c>
      <c r="B124" s="110" t="s">
        <v>307</v>
      </c>
      <c r="C124" s="112">
        <f>SUM(C125:C126)</f>
        <v>0</v>
      </c>
      <c r="D124" s="115">
        <f t="shared" si="0"/>
        <v>0</v>
      </c>
      <c r="E124" s="42"/>
    </row>
    <row r="125" spans="1:5" hidden="1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hidden="1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14">
        <v>5220</v>
      </c>
      <c r="B127" s="110" t="s">
        <v>310</v>
      </c>
      <c r="C127" s="112">
        <f>SUM(C128:C129)</f>
        <v>0</v>
      </c>
      <c r="D127" s="115">
        <f t="shared" si="0"/>
        <v>0</v>
      </c>
      <c r="E127" s="42"/>
    </row>
    <row r="128" spans="1:5" hidden="1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hidden="1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14">
        <v>5230</v>
      </c>
      <c r="B130" s="110" t="s">
        <v>257</v>
      </c>
      <c r="C130" s="112">
        <f>SUM(C131:C132)</f>
        <v>0</v>
      </c>
      <c r="D130" s="115">
        <f t="shared" si="0"/>
        <v>0</v>
      </c>
      <c r="E130" s="42"/>
    </row>
    <row r="131" spans="1:5" hidden="1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hidden="1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14">
        <v>5240</v>
      </c>
      <c r="B133" s="110" t="s">
        <v>258</v>
      </c>
      <c r="C133" s="112">
        <f>SUM(C134:C137)</f>
        <v>0</v>
      </c>
      <c r="D133" s="115">
        <f t="shared" si="0"/>
        <v>0</v>
      </c>
      <c r="E133" s="42"/>
    </row>
    <row r="134" spans="1:5" hidden="1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hidden="1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hidden="1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hidden="1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14">
        <v>5250</v>
      </c>
      <c r="B138" s="110" t="s">
        <v>259</v>
      </c>
      <c r="C138" s="112">
        <f>SUM(C139:C141)</f>
        <v>0</v>
      </c>
      <c r="D138" s="115">
        <f t="shared" si="0"/>
        <v>0</v>
      </c>
      <c r="E138" s="42"/>
    </row>
    <row r="139" spans="1:5" hidden="1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hidden="1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hidden="1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14">
        <v>5260</v>
      </c>
      <c r="B142" s="110" t="s">
        <v>322</v>
      </c>
      <c r="C142" s="112">
        <f>SUM(C143:C144)</f>
        <v>0</v>
      </c>
      <c r="D142" s="115">
        <f t="shared" si="0"/>
        <v>0</v>
      </c>
      <c r="E142" s="42"/>
    </row>
    <row r="143" spans="1:5" hidden="1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hidden="1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14">
        <v>5270</v>
      </c>
      <c r="B145" s="110" t="s">
        <v>325</v>
      </c>
      <c r="C145" s="112">
        <f>SUM(C146)</f>
        <v>0</v>
      </c>
      <c r="D145" s="115">
        <f t="shared" si="0"/>
        <v>0</v>
      </c>
      <c r="E145" s="42"/>
    </row>
    <row r="146" spans="1:5" hidden="1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14">
        <v>5280</v>
      </c>
      <c r="B147" s="110" t="s">
        <v>327</v>
      </c>
      <c r="C147" s="112">
        <f>SUM(C148:C152)</f>
        <v>0</v>
      </c>
      <c r="D147" s="115">
        <f t="shared" si="0"/>
        <v>0</v>
      </c>
      <c r="E147" s="42"/>
    </row>
    <row r="148" spans="1:5" hidden="1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hidden="1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hidden="1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hidden="1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hidden="1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14">
        <v>5290</v>
      </c>
      <c r="B153" s="110" t="s">
        <v>333</v>
      </c>
      <c r="C153" s="112">
        <f>SUM(C154:C155)</f>
        <v>0</v>
      </c>
      <c r="D153" s="115">
        <f t="shared" si="0"/>
        <v>0</v>
      </c>
      <c r="E153" s="42"/>
    </row>
    <row r="154" spans="1:5" hidden="1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hidden="1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14">
        <v>5300</v>
      </c>
      <c r="B156" s="110" t="s">
        <v>336</v>
      </c>
      <c r="C156" s="112">
        <f>C157+C160+C163</f>
        <v>0</v>
      </c>
      <c r="D156" s="115">
        <f t="shared" si="0"/>
        <v>0</v>
      </c>
      <c r="E156" s="42"/>
    </row>
    <row r="157" spans="1:5" x14ac:dyDescent="0.2">
      <c r="A157" s="114">
        <v>5310</v>
      </c>
      <c r="B157" s="110" t="s">
        <v>252</v>
      </c>
      <c r="C157" s="112">
        <f>C158+C159</f>
        <v>0</v>
      </c>
      <c r="D157" s="115">
        <f t="shared" si="0"/>
        <v>0</v>
      </c>
      <c r="E157" s="42"/>
    </row>
    <row r="158" spans="1:5" hidden="1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hidden="1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14">
        <v>5320</v>
      </c>
      <c r="B160" s="110" t="s">
        <v>253</v>
      </c>
      <c r="C160" s="112">
        <f>SUM(C161:C162)</f>
        <v>0</v>
      </c>
      <c r="D160" s="115">
        <f t="shared" ref="D160:D212" si="1">C160/$C$94</f>
        <v>0</v>
      </c>
      <c r="E160" s="42"/>
    </row>
    <row r="161" spans="1:5" hidden="1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hidden="1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14">
        <v>5330</v>
      </c>
      <c r="B163" s="110" t="s">
        <v>254</v>
      </c>
      <c r="C163" s="112">
        <f>SUM(C164:C165)</f>
        <v>0</v>
      </c>
      <c r="D163" s="115">
        <f t="shared" si="1"/>
        <v>0</v>
      </c>
      <c r="E163" s="42"/>
    </row>
    <row r="164" spans="1:5" hidden="1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hidden="1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14">
        <v>5400</v>
      </c>
      <c r="B166" s="110" t="s">
        <v>343</v>
      </c>
      <c r="C166" s="112">
        <f>C167+C170+C173+C176+C178</f>
        <v>0</v>
      </c>
      <c r="D166" s="115">
        <f t="shared" si="1"/>
        <v>0</v>
      </c>
      <c r="E166" s="42"/>
    </row>
    <row r="167" spans="1:5" x14ac:dyDescent="0.2">
      <c r="A167" s="114">
        <v>5410</v>
      </c>
      <c r="B167" s="110" t="s">
        <v>344</v>
      </c>
      <c r="C167" s="112">
        <f>SUM(C168:C169)</f>
        <v>0</v>
      </c>
      <c r="D167" s="115">
        <f t="shared" si="1"/>
        <v>0</v>
      </c>
      <c r="E167" s="42"/>
    </row>
    <row r="168" spans="1:5" hidden="1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hidden="1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14">
        <v>5420</v>
      </c>
      <c r="B170" s="110" t="s">
        <v>347</v>
      </c>
      <c r="C170" s="112">
        <f>SUM(C171:C172)</f>
        <v>0</v>
      </c>
      <c r="D170" s="115">
        <f t="shared" si="1"/>
        <v>0</v>
      </c>
      <c r="E170" s="42"/>
    </row>
    <row r="171" spans="1:5" hidden="1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hidden="1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14">
        <v>5430</v>
      </c>
      <c r="B173" s="110" t="s">
        <v>350</v>
      </c>
      <c r="C173" s="112">
        <f>SUM(C174:C175)</f>
        <v>0</v>
      </c>
      <c r="D173" s="115">
        <f t="shared" si="1"/>
        <v>0</v>
      </c>
      <c r="E173" s="42"/>
    </row>
    <row r="174" spans="1:5" hidden="1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hidden="1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14">
        <v>5440</v>
      </c>
      <c r="B176" s="110" t="s">
        <v>353</v>
      </c>
      <c r="C176" s="112">
        <f>SUM(C177)</f>
        <v>0</v>
      </c>
      <c r="D176" s="115">
        <f t="shared" si="1"/>
        <v>0</v>
      </c>
      <c r="E176" s="42"/>
    </row>
    <row r="177" spans="1:5" hidden="1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14">
        <v>5450</v>
      </c>
      <c r="B178" s="110" t="s">
        <v>354</v>
      </c>
      <c r="C178" s="112">
        <f>SUM(C179:C180)</f>
        <v>0</v>
      </c>
      <c r="D178" s="115">
        <f t="shared" si="1"/>
        <v>0</v>
      </c>
      <c r="E178" s="42"/>
    </row>
    <row r="179" spans="1:5" hidden="1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hidden="1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14">
        <v>5500</v>
      </c>
      <c r="B181" s="110" t="s">
        <v>357</v>
      </c>
      <c r="C181" s="112">
        <f>C182+C191+C194+C200</f>
        <v>0</v>
      </c>
      <c r="D181" s="115">
        <f t="shared" si="1"/>
        <v>0</v>
      </c>
      <c r="E181" s="42"/>
    </row>
    <row r="182" spans="1:5" x14ac:dyDescent="0.2">
      <c r="A182" s="114">
        <v>5510</v>
      </c>
      <c r="B182" s="110" t="s">
        <v>358</v>
      </c>
      <c r="C182" s="112">
        <f>SUM(C183:C190)</f>
        <v>0</v>
      </c>
      <c r="D182" s="115">
        <f t="shared" si="1"/>
        <v>0</v>
      </c>
      <c r="E182" s="42"/>
    </row>
    <row r="183" spans="1:5" hidden="1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hidden="1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hidden="1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hidden="1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hidden="1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hidden="1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hidden="1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hidden="1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14">
        <v>5520</v>
      </c>
      <c r="B191" s="110" t="s">
        <v>40</v>
      </c>
      <c r="C191" s="112">
        <f>SUM(C192:C193)</f>
        <v>0</v>
      </c>
      <c r="D191" s="115">
        <f t="shared" si="1"/>
        <v>0</v>
      </c>
      <c r="E191" s="42"/>
    </row>
    <row r="192" spans="1:5" hidden="1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hidden="1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14">
        <v>5530</v>
      </c>
      <c r="B194" s="110" t="s">
        <v>368</v>
      </c>
      <c r="C194" s="112">
        <f>SUM(C195:C199)</f>
        <v>0</v>
      </c>
      <c r="D194" s="115">
        <f t="shared" si="1"/>
        <v>0</v>
      </c>
      <c r="E194" s="42"/>
    </row>
    <row r="195" spans="1:5" hidden="1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hidden="1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hidden="1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hidden="1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hidden="1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14">
        <v>5590</v>
      </c>
      <c r="B200" s="110" t="s">
        <v>374</v>
      </c>
      <c r="C200" s="112">
        <f>SUM(C201:C209)</f>
        <v>0</v>
      </c>
      <c r="D200" s="115">
        <f t="shared" si="1"/>
        <v>0</v>
      </c>
      <c r="E200" s="42"/>
    </row>
    <row r="201" spans="1:5" hidden="1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hidden="1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hidden="1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hidden="1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hidden="1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hidden="1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hidden="1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hidden="1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hidden="1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14">
        <v>5600</v>
      </c>
      <c r="B210" s="110" t="s">
        <v>39</v>
      </c>
      <c r="C210" s="112">
        <f>C211</f>
        <v>0</v>
      </c>
      <c r="D210" s="115">
        <f t="shared" si="1"/>
        <v>0</v>
      </c>
      <c r="E210" s="42"/>
    </row>
    <row r="211" spans="1:5" x14ac:dyDescent="0.2">
      <c r="A211" s="114">
        <v>5610</v>
      </c>
      <c r="B211" s="110" t="s">
        <v>382</v>
      </c>
      <c r="C211" s="112">
        <f>C212</f>
        <v>0</v>
      </c>
      <c r="D211" s="115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A214" s="179" t="s">
        <v>518</v>
      </c>
      <c r="B214" s="179"/>
      <c r="C214" s="179"/>
      <c r="D214" s="179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4:C4"/>
    <mergeCell ref="A214:D2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zoomScale="80" zoomScaleNormal="80" workbookViewId="0">
      <selection activeCell="A6" sqref="A6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80" t="s">
        <v>597</v>
      </c>
      <c r="B1" s="181"/>
      <c r="C1" s="181"/>
      <c r="D1" s="181"/>
      <c r="E1" s="181"/>
      <c r="F1" s="181"/>
      <c r="G1" s="10" t="s">
        <v>498</v>
      </c>
      <c r="H1" s="19">
        <v>2024</v>
      </c>
    </row>
    <row r="2" spans="1:8" s="11" customFormat="1" ht="18.95" customHeight="1" x14ac:dyDescent="0.25">
      <c r="A2" s="180" t="s">
        <v>502</v>
      </c>
      <c r="B2" s="181"/>
      <c r="C2" s="181"/>
      <c r="D2" s="181"/>
      <c r="E2" s="181"/>
      <c r="F2" s="181"/>
      <c r="G2" s="10" t="s">
        <v>499</v>
      </c>
      <c r="H2" s="19" t="s">
        <v>501</v>
      </c>
    </row>
    <row r="3" spans="1:8" s="11" customFormat="1" ht="18.95" customHeight="1" x14ac:dyDescent="0.25">
      <c r="A3" s="180" t="s">
        <v>598</v>
      </c>
      <c r="B3" s="181"/>
      <c r="C3" s="181"/>
      <c r="D3" s="181"/>
      <c r="E3" s="181"/>
      <c r="F3" s="181"/>
      <c r="G3" s="10" t="s">
        <v>500</v>
      </c>
      <c r="H3" s="19">
        <v>2</v>
      </c>
    </row>
    <row r="4" spans="1:8" s="11" customFormat="1" ht="18.95" customHeight="1" x14ac:dyDescent="0.25">
      <c r="A4" s="180" t="s">
        <v>516</v>
      </c>
      <c r="B4" s="181"/>
      <c r="C4" s="181"/>
      <c r="D4" s="181"/>
      <c r="E4" s="181"/>
      <c r="F4" s="18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18838032.190000001</v>
      </c>
      <c r="D15" s="18">
        <v>18779872.800000001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55098748.219999999</v>
      </c>
      <c r="D16" s="18">
        <v>55037922.549999997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18000</v>
      </c>
      <c r="D20" s="18">
        <v>18000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290501</v>
      </c>
      <c r="D21" s="18">
        <v>290501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22154278.870000001</v>
      </c>
      <c r="D23" s="18">
        <v>22154278.870000001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81448.009999999995</v>
      </c>
      <c r="D24" s="18">
        <v>81448.009999999995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83130.240000000005</v>
      </c>
      <c r="D25" s="18">
        <v>83130.240000000005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5458391.6200000001</v>
      </c>
      <c r="D27" s="18">
        <v>5458391.6200000001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3061544.18</v>
      </c>
    </row>
    <row r="42" spans="1:8" x14ac:dyDescent="0.2">
      <c r="A42" s="16">
        <v>1151</v>
      </c>
      <c r="B42" s="14" t="s">
        <v>144</v>
      </c>
      <c r="C42" s="18">
        <v>3061544.18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561</v>
      </c>
      <c r="G55" s="15" t="s">
        <v>562</v>
      </c>
      <c r="H55" s="15" t="s">
        <v>99</v>
      </c>
      <c r="I55" s="15" t="s">
        <v>563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771068581.37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3652418.04</v>
      </c>
      <c r="D57" s="136"/>
      <c r="E57" s="136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216713385.27000001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488213868.58999997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62488909.469999999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78845358.670000002</v>
      </c>
      <c r="D64" s="18">
        <f t="shared" ref="D64:E64" si="0">SUM(D65:D72)</f>
        <v>0</v>
      </c>
      <c r="E64" s="18">
        <f t="shared" si="0"/>
        <v>22852771.989999998</v>
      </c>
    </row>
    <row r="65" spans="1:9" x14ac:dyDescent="0.2">
      <c r="A65" s="16">
        <v>1241</v>
      </c>
      <c r="B65" s="14" t="s">
        <v>157</v>
      </c>
      <c r="C65" s="18">
        <v>7673754.7199999997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293417.09000000003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673463.36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22854803.260000002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22852771.989999998</v>
      </c>
    </row>
    <row r="70" spans="1:9" x14ac:dyDescent="0.2">
      <c r="A70" s="16">
        <v>1246</v>
      </c>
      <c r="B70" s="14" t="s">
        <v>162</v>
      </c>
      <c r="C70" s="18">
        <v>47347120.240000002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2800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564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6991458.2700000005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2654711.58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4336746.6900000004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34847666.350000001</v>
      </c>
      <c r="D82" s="136"/>
      <c r="E82" s="136"/>
    </row>
    <row r="83" spans="1:8" x14ac:dyDescent="0.2">
      <c r="A83" s="16">
        <v>1271</v>
      </c>
      <c r="B83" s="14" t="s">
        <v>173</v>
      </c>
      <c r="C83" s="18">
        <v>31276852.379999999</v>
      </c>
      <c r="D83" s="136"/>
      <c r="E83" s="136"/>
    </row>
    <row r="84" spans="1:8" x14ac:dyDescent="0.2">
      <c r="A84" s="16">
        <v>1272</v>
      </c>
      <c r="B84" s="14" t="s">
        <v>174</v>
      </c>
      <c r="C84" s="18">
        <v>0</v>
      </c>
      <c r="D84" s="136"/>
      <c r="E84" s="136"/>
    </row>
    <row r="85" spans="1:8" x14ac:dyDescent="0.2">
      <c r="A85" s="16">
        <v>1273</v>
      </c>
      <c r="B85" s="14" t="s">
        <v>175</v>
      </c>
      <c r="C85" s="18">
        <v>0</v>
      </c>
      <c r="D85" s="136"/>
      <c r="E85" s="136"/>
    </row>
    <row r="86" spans="1:8" x14ac:dyDescent="0.2">
      <c r="A86" s="16">
        <v>1274</v>
      </c>
      <c r="B86" s="14" t="s">
        <v>176</v>
      </c>
      <c r="C86" s="18">
        <v>0</v>
      </c>
      <c r="D86" s="136"/>
      <c r="E86" s="136"/>
    </row>
    <row r="87" spans="1:8" x14ac:dyDescent="0.2">
      <c r="A87" s="16">
        <v>1275</v>
      </c>
      <c r="B87" s="14" t="s">
        <v>177</v>
      </c>
      <c r="C87" s="18">
        <v>0</v>
      </c>
      <c r="D87" s="136"/>
      <c r="E87" s="136"/>
    </row>
    <row r="88" spans="1:8" x14ac:dyDescent="0.2">
      <c r="A88" s="16">
        <v>1279</v>
      </c>
      <c r="B88" s="14" t="s">
        <v>178</v>
      </c>
      <c r="C88" s="18">
        <v>3570813.97</v>
      </c>
      <c r="D88" s="136"/>
      <c r="E88" s="136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hidden="1" x14ac:dyDescent="0.2">
      <c r="A101" s="16">
        <v>1193</v>
      </c>
      <c r="B101" s="14" t="s">
        <v>487</v>
      </c>
      <c r="C101" s="18">
        <v>0</v>
      </c>
    </row>
    <row r="102" spans="1:8" hidden="1" x14ac:dyDescent="0.2">
      <c r="A102" s="16">
        <v>1194</v>
      </c>
      <c r="B102" s="14" t="s">
        <v>488</v>
      </c>
      <c r="C102" s="18">
        <v>0</v>
      </c>
    </row>
    <row r="103" spans="1:8" hidden="1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584</v>
      </c>
    </row>
    <row r="110" spans="1:8" x14ac:dyDescent="0.2">
      <c r="A110" s="16">
        <v>2110</v>
      </c>
      <c r="B110" s="14" t="s">
        <v>188</v>
      </c>
      <c r="C110" s="18">
        <f>SUM(C111:C119)</f>
        <v>26564699.289999999</v>
      </c>
      <c r="D110" s="18">
        <f>SUM(D111:D119)</f>
        <v>26564699.289999999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22482.240000000002</v>
      </c>
      <c r="D111" s="18">
        <f>C111</f>
        <v>22482.240000000002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24239.81</v>
      </c>
      <c r="D112" s="18">
        <f t="shared" ref="D112:D119" si="1">C112</f>
        <v>24239.81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2068.2399999999998</v>
      </c>
      <c r="D113" s="18">
        <f t="shared" si="1"/>
        <v>2068.2399999999998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25053803.120000001</v>
      </c>
      <c r="D117" s="18">
        <f t="shared" si="1"/>
        <v>25053803.120000001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1462105.88</v>
      </c>
      <c r="D119" s="18">
        <f t="shared" si="1"/>
        <v>1462105.88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hidden="1" x14ac:dyDescent="0.2">
      <c r="A129" s="16">
        <v>2162</v>
      </c>
      <c r="B129" s="14" t="s">
        <v>204</v>
      </c>
      <c r="C129" s="18">
        <v>0</v>
      </c>
    </row>
    <row r="130" spans="1:8" hidden="1" x14ac:dyDescent="0.2">
      <c r="A130" s="16">
        <v>2163</v>
      </c>
      <c r="B130" s="14" t="s">
        <v>205</v>
      </c>
      <c r="C130" s="18">
        <v>0</v>
      </c>
    </row>
    <row r="131" spans="1:8" hidden="1" x14ac:dyDescent="0.2">
      <c r="A131" s="16">
        <v>2164</v>
      </c>
      <c r="B131" s="14" t="s">
        <v>206</v>
      </c>
      <c r="C131" s="18">
        <v>0</v>
      </c>
    </row>
    <row r="132" spans="1:8" hidden="1" x14ac:dyDescent="0.2">
      <c r="A132" s="16">
        <v>2165</v>
      </c>
      <c r="B132" s="14" t="s">
        <v>207</v>
      </c>
      <c r="C132" s="18">
        <v>0</v>
      </c>
    </row>
    <row r="133" spans="1:8" hidden="1" x14ac:dyDescent="0.2">
      <c r="A133" s="16">
        <v>2166</v>
      </c>
      <c r="B133" s="14" t="s">
        <v>208</v>
      </c>
      <c r="C133" s="18">
        <v>0</v>
      </c>
    </row>
    <row r="134" spans="1:8" hidden="1" x14ac:dyDescent="0.2">
      <c r="A134" s="16">
        <v>2250</v>
      </c>
      <c r="B134" s="14" t="s">
        <v>209</v>
      </c>
      <c r="C134" s="18">
        <f>SUM(C135:C140)</f>
        <v>0</v>
      </c>
    </row>
    <row r="135" spans="1:8" hidden="1" x14ac:dyDescent="0.2">
      <c r="A135" s="16">
        <v>2251</v>
      </c>
      <c r="B135" s="14" t="s">
        <v>210</v>
      </c>
      <c r="C135" s="18">
        <v>0</v>
      </c>
    </row>
    <row r="136" spans="1:8" hidden="1" x14ac:dyDescent="0.2">
      <c r="A136" s="16">
        <v>2252</v>
      </c>
      <c r="B136" s="14" t="s">
        <v>211</v>
      </c>
      <c r="C136" s="18">
        <v>0</v>
      </c>
    </row>
    <row r="137" spans="1:8" hidden="1" x14ac:dyDescent="0.2">
      <c r="A137" s="16">
        <v>2253</v>
      </c>
      <c r="B137" s="14" t="s">
        <v>212</v>
      </c>
      <c r="C137" s="18">
        <v>0</v>
      </c>
    </row>
    <row r="138" spans="1:8" hidden="1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hidden="1" x14ac:dyDescent="0.2">
      <c r="A146" s="16">
        <v>2152</v>
      </c>
      <c r="B146" s="14" t="s">
        <v>569</v>
      </c>
      <c r="C146" s="18">
        <v>0</v>
      </c>
    </row>
    <row r="147" spans="1:5" hidden="1" x14ac:dyDescent="0.2">
      <c r="A147" s="16">
        <v>2159</v>
      </c>
      <c r="B147" s="14" t="s">
        <v>216</v>
      </c>
      <c r="C147" s="18">
        <v>0</v>
      </c>
    </row>
    <row r="148" spans="1:5" hidden="1" x14ac:dyDescent="0.2">
      <c r="A148" s="16">
        <v>2240</v>
      </c>
      <c r="B148" s="14" t="s">
        <v>218</v>
      </c>
      <c r="C148" s="18">
        <f>SUM(C149:C151)</f>
        <v>0</v>
      </c>
    </row>
    <row r="149" spans="1:5" hidden="1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16" t="s">
        <v>570</v>
      </c>
      <c r="B153" s="116"/>
      <c r="C153" s="116"/>
      <c r="D153" s="116"/>
      <c r="E153" s="116"/>
    </row>
    <row r="154" spans="1:5" x14ac:dyDescent="0.2">
      <c r="A154" s="117" t="s">
        <v>85</v>
      </c>
      <c r="B154" s="117" t="s">
        <v>82</v>
      </c>
      <c r="C154" s="117" t="s">
        <v>83</v>
      </c>
      <c r="D154" s="118" t="s">
        <v>86</v>
      </c>
      <c r="E154" s="118" t="s">
        <v>126</v>
      </c>
    </row>
    <row r="155" spans="1:5" x14ac:dyDescent="0.2">
      <c r="A155" s="119">
        <v>2170</v>
      </c>
      <c r="B155" s="120" t="s">
        <v>571</v>
      </c>
      <c r="C155" s="121">
        <f>SUM(C156:C158)</f>
        <v>0</v>
      </c>
      <c r="D155" s="120"/>
      <c r="E155" s="120"/>
    </row>
    <row r="156" spans="1:5" x14ac:dyDescent="0.2">
      <c r="A156" s="119">
        <v>2171</v>
      </c>
      <c r="B156" s="120" t="s">
        <v>572</v>
      </c>
      <c r="C156" s="121">
        <v>0</v>
      </c>
      <c r="D156" s="120"/>
      <c r="E156" s="120"/>
    </row>
    <row r="157" spans="1:5" hidden="1" x14ac:dyDescent="0.2">
      <c r="A157" s="119">
        <v>2172</v>
      </c>
      <c r="B157" s="120" t="s">
        <v>573</v>
      </c>
      <c r="C157" s="121">
        <v>0</v>
      </c>
      <c r="D157" s="120"/>
      <c r="E157" s="120"/>
    </row>
    <row r="158" spans="1:5" hidden="1" x14ac:dyDescent="0.2">
      <c r="A158" s="119">
        <v>2179</v>
      </c>
      <c r="B158" s="120" t="s">
        <v>574</v>
      </c>
      <c r="C158" s="121">
        <v>0</v>
      </c>
      <c r="D158" s="120"/>
      <c r="E158" s="120"/>
    </row>
    <row r="159" spans="1:5" hidden="1" x14ac:dyDescent="0.2">
      <c r="A159" s="119">
        <v>2260</v>
      </c>
      <c r="B159" s="120" t="s">
        <v>575</v>
      </c>
      <c r="C159" s="121">
        <f>SUM(C160:C163)</f>
        <v>0</v>
      </c>
      <c r="D159" s="120"/>
      <c r="E159" s="120"/>
    </row>
    <row r="160" spans="1:5" hidden="1" x14ac:dyDescent="0.2">
      <c r="A160" s="119">
        <v>2261</v>
      </c>
      <c r="B160" s="120" t="s">
        <v>576</v>
      </c>
      <c r="C160" s="121">
        <v>0</v>
      </c>
      <c r="D160" s="120"/>
      <c r="E160" s="120"/>
    </row>
    <row r="161" spans="1:10" hidden="1" x14ac:dyDescent="0.2">
      <c r="A161" s="119">
        <v>2262</v>
      </c>
      <c r="B161" s="120" t="s">
        <v>577</v>
      </c>
      <c r="C161" s="121">
        <v>0</v>
      </c>
      <c r="D161" s="120"/>
      <c r="E161" s="120"/>
    </row>
    <row r="162" spans="1:10" hidden="1" x14ac:dyDescent="0.2">
      <c r="A162" s="119">
        <v>2263</v>
      </c>
      <c r="B162" s="120" t="s">
        <v>578</v>
      </c>
      <c r="C162" s="121">
        <v>0</v>
      </c>
      <c r="D162" s="120"/>
      <c r="E162" s="120"/>
    </row>
    <row r="163" spans="1:10" x14ac:dyDescent="0.2">
      <c r="A163" s="119">
        <v>2269</v>
      </c>
      <c r="B163" s="120" t="s">
        <v>579</v>
      </c>
      <c r="C163" s="121">
        <v>0</v>
      </c>
      <c r="D163" s="120"/>
      <c r="E163" s="120"/>
    </row>
    <row r="164" spans="1:10" x14ac:dyDescent="0.2">
      <c r="A164" s="120"/>
      <c r="B164" s="120"/>
      <c r="C164" s="120"/>
      <c r="D164" s="120"/>
      <c r="E164" s="120"/>
    </row>
    <row r="165" spans="1:10" x14ac:dyDescent="0.2">
      <c r="A165" s="116" t="s">
        <v>580</v>
      </c>
      <c r="B165" s="116"/>
      <c r="C165" s="116"/>
      <c r="D165" s="116"/>
      <c r="E165" s="116"/>
    </row>
    <row r="166" spans="1:10" x14ac:dyDescent="0.2">
      <c r="A166" s="117" t="s">
        <v>85</v>
      </c>
      <c r="B166" s="117" t="s">
        <v>82</v>
      </c>
      <c r="C166" s="117" t="s">
        <v>83</v>
      </c>
      <c r="D166" s="118" t="s">
        <v>86</v>
      </c>
      <c r="E166" s="118" t="s">
        <v>126</v>
      </c>
    </row>
    <row r="167" spans="1:10" x14ac:dyDescent="0.2">
      <c r="A167" s="119">
        <v>2190</v>
      </c>
      <c r="B167" s="120" t="s">
        <v>581</v>
      </c>
      <c r="C167" s="121">
        <f>SUM(C168:C170)</f>
        <v>0</v>
      </c>
      <c r="D167" s="120"/>
      <c r="E167" s="120"/>
    </row>
    <row r="168" spans="1:10" x14ac:dyDescent="0.2">
      <c r="A168" s="119">
        <v>2191</v>
      </c>
      <c r="B168" s="120" t="s">
        <v>582</v>
      </c>
      <c r="C168" s="121">
        <v>0</v>
      </c>
      <c r="D168" s="120"/>
      <c r="E168" s="120"/>
    </row>
    <row r="169" spans="1:10" x14ac:dyDescent="0.2">
      <c r="A169" s="119">
        <v>2192</v>
      </c>
      <c r="B169" s="120" t="s">
        <v>583</v>
      </c>
      <c r="C169" s="121">
        <v>0</v>
      </c>
      <c r="D169" s="120"/>
      <c r="E169" s="120"/>
    </row>
    <row r="170" spans="1:10" x14ac:dyDescent="0.2">
      <c r="A170" s="119">
        <v>2199</v>
      </c>
      <c r="B170" s="120" t="s">
        <v>217</v>
      </c>
      <c r="C170" s="121">
        <v>0</v>
      </c>
      <c r="D170" s="120"/>
      <c r="E170" s="120"/>
    </row>
    <row r="171" spans="1:10" x14ac:dyDescent="0.2">
      <c r="A171" s="120"/>
      <c r="B171" s="120"/>
      <c r="C171" s="120"/>
      <c r="D171" s="120"/>
      <c r="E171" s="120"/>
    </row>
    <row r="172" spans="1:10" x14ac:dyDescent="0.2">
      <c r="A172" s="120"/>
      <c r="B172" s="120"/>
      <c r="C172" s="120"/>
      <c r="D172" s="120"/>
      <c r="E172" s="120"/>
    </row>
    <row r="173" spans="1:10" x14ac:dyDescent="0.2">
      <c r="A173" s="182" t="s">
        <v>518</v>
      </c>
      <c r="B173" s="182"/>
      <c r="C173" s="182"/>
      <c r="D173" s="182"/>
      <c r="E173" s="182"/>
      <c r="F173" s="182"/>
      <c r="G173" s="182"/>
      <c r="H173" s="182"/>
      <c r="I173" s="182"/>
      <c r="J173" s="182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:F4"/>
    <mergeCell ref="A173:J17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B31" sqref="B31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83" t="s">
        <v>597</v>
      </c>
      <c r="B1" s="183"/>
      <c r="C1" s="183"/>
      <c r="D1" s="21" t="s">
        <v>498</v>
      </c>
      <c r="E1" s="22">
        <v>2024</v>
      </c>
    </row>
    <row r="2" spans="1:5" ht="18.95" customHeight="1" x14ac:dyDescent="0.2">
      <c r="A2" s="183" t="s">
        <v>504</v>
      </c>
      <c r="B2" s="183"/>
      <c r="C2" s="183"/>
      <c r="D2" s="21" t="s">
        <v>499</v>
      </c>
      <c r="E2" s="22" t="s">
        <v>501</v>
      </c>
    </row>
    <row r="3" spans="1:5" ht="18.95" customHeight="1" x14ac:dyDescent="0.2">
      <c r="A3" s="183" t="s">
        <v>598</v>
      </c>
      <c r="B3" s="183"/>
      <c r="C3" s="183"/>
      <c r="D3" s="21" t="s">
        <v>500</v>
      </c>
      <c r="E3" s="22">
        <v>2</v>
      </c>
    </row>
    <row r="4" spans="1:5" ht="18.95" customHeight="1" x14ac:dyDescent="0.2">
      <c r="A4" s="183" t="s">
        <v>516</v>
      </c>
      <c r="B4" s="183"/>
      <c r="C4" s="18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253</v>
      </c>
      <c r="C9" s="28">
        <v>131407137.53</v>
      </c>
    </row>
    <row r="10" spans="1:5" x14ac:dyDescent="0.2">
      <c r="A10" s="27">
        <v>3120</v>
      </c>
      <c r="B10" s="23" t="s">
        <v>384</v>
      </c>
      <c r="C10" s="28">
        <v>36878786.859999999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40615352.159999996</v>
      </c>
    </row>
    <row r="16" spans="1:5" x14ac:dyDescent="0.2">
      <c r="A16" s="27">
        <v>3220</v>
      </c>
      <c r="B16" s="23" t="s">
        <v>388</v>
      </c>
      <c r="C16" s="28">
        <v>650668290.13999999</v>
      </c>
    </row>
    <row r="17" spans="1:5" x14ac:dyDescent="0.2">
      <c r="A17" s="27">
        <v>3230</v>
      </c>
      <c r="B17" s="23" t="s">
        <v>389</v>
      </c>
      <c r="C17" s="28">
        <f>SUM(C18:C21)</f>
        <v>0</v>
      </c>
    </row>
    <row r="18" spans="1:5" x14ac:dyDescent="0.2">
      <c r="A18" s="27">
        <v>3231</v>
      </c>
      <c r="B18" s="23" t="s">
        <v>390</v>
      </c>
      <c r="C18" s="28">
        <v>0</v>
      </c>
    </row>
    <row r="19" spans="1:5" x14ac:dyDescent="0.2">
      <c r="A19" s="27">
        <v>3232</v>
      </c>
      <c r="B19" s="23" t="s">
        <v>391</v>
      </c>
      <c r="C19" s="28">
        <v>0</v>
      </c>
    </row>
    <row r="20" spans="1:5" x14ac:dyDescent="0.2">
      <c r="A20" s="27">
        <v>3233</v>
      </c>
      <c r="B20" s="23" t="s">
        <v>392</v>
      </c>
      <c r="C20" s="28">
        <v>0</v>
      </c>
    </row>
    <row r="21" spans="1:5" x14ac:dyDescent="0.2">
      <c r="A21" s="27">
        <v>3239</v>
      </c>
      <c r="B21" s="23" t="s">
        <v>393</v>
      </c>
      <c r="C21" s="28">
        <v>0</v>
      </c>
    </row>
    <row r="22" spans="1:5" x14ac:dyDescent="0.2">
      <c r="A22" s="27">
        <v>3240</v>
      </c>
      <c r="B22" s="23" t="s">
        <v>394</v>
      </c>
      <c r="C22" s="28">
        <f>SUM(C23:C25)</f>
        <v>0</v>
      </c>
    </row>
    <row r="23" spans="1:5" x14ac:dyDescent="0.2">
      <c r="A23" s="27">
        <v>3241</v>
      </c>
      <c r="B23" s="23" t="s">
        <v>395</v>
      </c>
      <c r="C23" s="28">
        <v>0</v>
      </c>
    </row>
    <row r="24" spans="1:5" x14ac:dyDescent="0.2">
      <c r="A24" s="27">
        <v>3242</v>
      </c>
      <c r="B24" s="23" t="s">
        <v>396</v>
      </c>
      <c r="C24" s="28">
        <v>0</v>
      </c>
    </row>
    <row r="25" spans="1:5" x14ac:dyDescent="0.2">
      <c r="A25" s="27">
        <v>3243</v>
      </c>
      <c r="B25" s="23" t="s">
        <v>397</v>
      </c>
      <c r="C25" s="28">
        <v>0</v>
      </c>
    </row>
    <row r="26" spans="1:5" x14ac:dyDescent="0.2">
      <c r="A26" s="27">
        <v>3250</v>
      </c>
      <c r="B26" s="23" t="s">
        <v>398</v>
      </c>
      <c r="C26" s="28">
        <f>SUM(C27:C28)</f>
        <v>0</v>
      </c>
    </row>
    <row r="27" spans="1:5" x14ac:dyDescent="0.2">
      <c r="A27" s="27">
        <v>3251</v>
      </c>
      <c r="B27" s="23" t="s">
        <v>399</v>
      </c>
      <c r="C27" s="28">
        <v>0</v>
      </c>
    </row>
    <row r="28" spans="1:5" x14ac:dyDescent="0.2">
      <c r="A28" s="27">
        <v>3252</v>
      </c>
      <c r="B28" s="23" t="s">
        <v>400</v>
      </c>
      <c r="C28" s="28">
        <v>0</v>
      </c>
    </row>
    <row r="30" spans="1:5" x14ac:dyDescent="0.2">
      <c r="A30" s="184" t="s">
        <v>518</v>
      </c>
      <c r="B30" s="184"/>
      <c r="C30" s="184"/>
      <c r="D30" s="184"/>
      <c r="E30" s="184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4:C4"/>
    <mergeCell ref="A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7"/>
  <sheetViews>
    <sheetView zoomScaleNormal="100" workbookViewId="0">
      <selection activeCell="B35" sqref="B35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83" t="s">
        <v>597</v>
      </c>
      <c r="B1" s="183"/>
      <c r="C1" s="183"/>
      <c r="D1" s="21" t="s">
        <v>498</v>
      </c>
      <c r="E1" s="22">
        <v>2024</v>
      </c>
    </row>
    <row r="2" spans="1:5" s="29" customFormat="1" ht="18.95" customHeight="1" x14ac:dyDescent="0.25">
      <c r="A2" s="183" t="s">
        <v>505</v>
      </c>
      <c r="B2" s="183"/>
      <c r="C2" s="183"/>
      <c r="D2" s="21" t="s">
        <v>499</v>
      </c>
      <c r="E2" s="22" t="s">
        <v>501</v>
      </c>
    </row>
    <row r="3" spans="1:5" s="29" customFormat="1" ht="18.95" customHeight="1" x14ac:dyDescent="0.25">
      <c r="A3" s="183" t="s">
        <v>598</v>
      </c>
      <c r="B3" s="183"/>
      <c r="C3" s="183"/>
      <c r="D3" s="21" t="s">
        <v>500</v>
      </c>
      <c r="E3" s="22">
        <v>2</v>
      </c>
    </row>
    <row r="4" spans="1:5" s="29" customFormat="1" ht="18.95" customHeight="1" x14ac:dyDescent="0.25">
      <c r="A4" s="183" t="s">
        <v>516</v>
      </c>
      <c r="B4" s="183"/>
      <c r="C4" s="18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48"/>
    </row>
    <row r="8" spans="1:5" x14ac:dyDescent="0.2">
      <c r="A8" s="26" t="s">
        <v>85</v>
      </c>
      <c r="B8" s="26" t="s">
        <v>82</v>
      </c>
      <c r="C8" s="82">
        <v>2024</v>
      </c>
      <c r="D8" s="82">
        <v>2023</v>
      </c>
      <c r="E8" s="149"/>
    </row>
    <row r="9" spans="1:5" x14ac:dyDescent="0.2">
      <c r="A9" s="27">
        <v>1111</v>
      </c>
      <c r="B9" s="23" t="s">
        <v>401</v>
      </c>
      <c r="C9" s="28">
        <v>-151.96</v>
      </c>
      <c r="D9" s="28">
        <v>-151.96</v>
      </c>
    </row>
    <row r="10" spans="1:5" x14ac:dyDescent="0.2">
      <c r="A10" s="27">
        <v>1112</v>
      </c>
      <c r="B10" s="23" t="s">
        <v>402</v>
      </c>
      <c r="C10" s="28">
        <v>31710463.93</v>
      </c>
      <c r="D10" s="28">
        <v>27699477.059999999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3">
        <f>SUM(C9:C15)</f>
        <v>31710311.969999999</v>
      </c>
      <c r="D16" s="83">
        <f>SUM(D9:D15)</f>
        <v>27699325.099999998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2">
        <v>2024</v>
      </c>
      <c r="D20" s="82">
        <v>2023</v>
      </c>
    </row>
    <row r="21" spans="1:4" x14ac:dyDescent="0.2">
      <c r="A21" s="34">
        <v>1230</v>
      </c>
      <c r="B21" s="35" t="s">
        <v>148</v>
      </c>
      <c r="C21" s="83">
        <f>SUM(C22:C28)</f>
        <v>29093680.510000002</v>
      </c>
      <c r="D21" s="83">
        <f>SUM(D22:D28)</f>
        <v>31989575.670000002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29093680.510000002</v>
      </c>
      <c r="D26" s="28">
        <v>31989575.670000002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3">
        <f>SUM(C30:C37)</f>
        <v>2093570.5899999999</v>
      </c>
      <c r="D29" s="83">
        <f>SUM(D30:D37)</f>
        <v>7787771.6600000001</v>
      </c>
    </row>
    <row r="30" spans="1:4" x14ac:dyDescent="0.2">
      <c r="A30" s="27">
        <v>1241</v>
      </c>
      <c r="B30" s="23" t="s">
        <v>157</v>
      </c>
      <c r="C30" s="28">
        <v>328079.68</v>
      </c>
      <c r="D30" s="28">
        <v>1323556.05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1200000</v>
      </c>
      <c r="D33" s="28">
        <v>5540077.54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565490.91</v>
      </c>
      <c r="D35" s="28">
        <v>924138.07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22">
        <v>1250</v>
      </c>
      <c r="B38" s="123" t="s">
        <v>166</v>
      </c>
      <c r="C38" s="124">
        <f>SUM(C39:C43)</f>
        <v>291927</v>
      </c>
      <c r="D38" s="124">
        <f>SUM(D39:D43)</f>
        <v>744953.38</v>
      </c>
    </row>
    <row r="39" spans="1:5" x14ac:dyDescent="0.2">
      <c r="A39" s="125">
        <v>1251</v>
      </c>
      <c r="B39" s="126" t="s">
        <v>167</v>
      </c>
      <c r="C39" s="127">
        <v>0</v>
      </c>
      <c r="D39" s="127">
        <v>0</v>
      </c>
    </row>
    <row r="40" spans="1:5" x14ac:dyDescent="0.2">
      <c r="A40" s="125">
        <v>1252</v>
      </c>
      <c r="B40" s="126" t="s">
        <v>168</v>
      </c>
      <c r="C40" s="127">
        <v>0</v>
      </c>
      <c r="D40" s="127">
        <v>0</v>
      </c>
    </row>
    <row r="41" spans="1:5" x14ac:dyDescent="0.2">
      <c r="A41" s="125">
        <v>1253</v>
      </c>
      <c r="B41" s="126" t="s">
        <v>169</v>
      </c>
      <c r="C41" s="127">
        <v>0</v>
      </c>
      <c r="D41" s="127">
        <v>0</v>
      </c>
    </row>
    <row r="42" spans="1:5" x14ac:dyDescent="0.2">
      <c r="A42" s="125">
        <v>1254</v>
      </c>
      <c r="B42" s="126" t="s">
        <v>170</v>
      </c>
      <c r="C42" s="127">
        <v>291927</v>
      </c>
      <c r="D42" s="127">
        <v>744953.38</v>
      </c>
    </row>
    <row r="43" spans="1:5" x14ac:dyDescent="0.2">
      <c r="A43" s="125">
        <v>1259</v>
      </c>
      <c r="B43" s="126" t="s">
        <v>171</v>
      </c>
      <c r="C43" s="127">
        <v>0</v>
      </c>
      <c r="D43" s="127">
        <v>0</v>
      </c>
    </row>
    <row r="44" spans="1:5" x14ac:dyDescent="0.2">
      <c r="B44" s="84" t="s">
        <v>520</v>
      </c>
      <c r="C44" s="83">
        <f>C21+C29+C38</f>
        <v>31479178.100000001</v>
      </c>
      <c r="D44" s="83">
        <f>D21+D29+D38</f>
        <v>40522300.710000001</v>
      </c>
    </row>
    <row r="45" spans="1:5" x14ac:dyDescent="0.2">
      <c r="E45" s="147"/>
    </row>
    <row r="46" spans="1:5" x14ac:dyDescent="0.2">
      <c r="A46" s="25" t="s">
        <v>592</v>
      </c>
      <c r="B46" s="25"/>
      <c r="C46" s="25"/>
      <c r="D46" s="25"/>
      <c r="E46" s="148"/>
    </row>
    <row r="47" spans="1:5" x14ac:dyDescent="0.2">
      <c r="A47" s="26" t="s">
        <v>85</v>
      </c>
      <c r="B47" s="26" t="s">
        <v>82</v>
      </c>
      <c r="C47" s="82">
        <v>2024</v>
      </c>
      <c r="D47" s="82">
        <v>2023</v>
      </c>
      <c r="E47" s="149"/>
    </row>
    <row r="48" spans="1:5" x14ac:dyDescent="0.2">
      <c r="A48" s="34">
        <v>3210</v>
      </c>
      <c r="B48" s="35" t="s">
        <v>521</v>
      </c>
      <c r="C48" s="83">
        <v>40615352.159999996</v>
      </c>
      <c r="D48" s="83">
        <v>49078835.030000001</v>
      </c>
      <c r="E48" s="147"/>
    </row>
    <row r="49" spans="1:4" x14ac:dyDescent="0.2">
      <c r="A49" s="27"/>
      <c r="B49" s="84" t="s">
        <v>510</v>
      </c>
      <c r="C49" s="83">
        <f>C54+C66+C94+C97+C50</f>
        <v>2054.67</v>
      </c>
      <c r="D49" s="83">
        <f>D54+D66+D94+D97+D50</f>
        <v>5710997.0700000003</v>
      </c>
    </row>
    <row r="50" spans="1:4" x14ac:dyDescent="0.2">
      <c r="A50" s="91">
        <v>5100</v>
      </c>
      <c r="B50" s="92" t="s">
        <v>278</v>
      </c>
      <c r="C50" s="93">
        <f>SUM(C53+C51)</f>
        <v>0</v>
      </c>
      <c r="D50" s="93">
        <f>SUM(D53+D51)</f>
        <v>0</v>
      </c>
    </row>
    <row r="51" spans="1:4" x14ac:dyDescent="0.2">
      <c r="A51" s="130">
        <v>5120</v>
      </c>
      <c r="B51" s="144" t="s">
        <v>144</v>
      </c>
      <c r="C51" s="145">
        <f>C52</f>
        <v>0</v>
      </c>
      <c r="D51" s="145">
        <f>D52</f>
        <v>0</v>
      </c>
    </row>
    <row r="52" spans="1:4" x14ac:dyDescent="0.2">
      <c r="A52" s="119">
        <v>5120</v>
      </c>
      <c r="B52" s="146" t="s">
        <v>144</v>
      </c>
      <c r="C52" s="121">
        <v>0</v>
      </c>
      <c r="D52" s="121">
        <v>0</v>
      </c>
    </row>
    <row r="53" spans="1:4" x14ac:dyDescent="0.2">
      <c r="A53" s="94">
        <v>5130</v>
      </c>
      <c r="B53" s="95" t="s">
        <v>540</v>
      </c>
      <c r="C53" s="96">
        <v>0</v>
      </c>
      <c r="D53" s="96">
        <v>0</v>
      </c>
    </row>
    <row r="54" spans="1:4" x14ac:dyDescent="0.2">
      <c r="A54" s="34">
        <v>5400</v>
      </c>
      <c r="B54" s="35" t="s">
        <v>343</v>
      </c>
      <c r="C54" s="83">
        <f>C55+C57+C59+C61+C63</f>
        <v>0</v>
      </c>
      <c r="D54" s="83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hidden="1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hidden="1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hidden="1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hidden="1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hidden="1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hidden="1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hidden="1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3">
        <f>C67+C76+C79+C85</f>
        <v>0</v>
      </c>
      <c r="D66" s="83">
        <f>D67+D76+D79+D85</f>
        <v>5710997.0700000003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5710997.0700000003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168323.68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4893078.08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649595.31000000006</v>
      </c>
    </row>
    <row r="75" spans="1:4" hidden="1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hidden="1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hidden="1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hidden="1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hidden="1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hidden="1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hidden="1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hidden="1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hidden="1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hidden="1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hidden="1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hidden="1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hidden="1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hidden="1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hidden="1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hidden="1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hidden="1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3">
        <f>C95</f>
        <v>0</v>
      </c>
      <c r="D94" s="83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7" t="s">
        <v>522</v>
      </c>
      <c r="C97" s="83">
        <f>SUM(C98:C102)</f>
        <v>2054.67</v>
      </c>
      <c r="D97" s="83">
        <f>SUM(D98:D102)</f>
        <v>0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2054.67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4" t="s">
        <v>528</v>
      </c>
      <c r="C103" s="83">
        <f>+C104</f>
        <v>0</v>
      </c>
      <c r="D103" s="83">
        <f>+D104</f>
        <v>0</v>
      </c>
    </row>
    <row r="104" spans="1:4" x14ac:dyDescent="0.2">
      <c r="A104" s="91">
        <v>3100</v>
      </c>
      <c r="B104" s="97" t="s">
        <v>541</v>
      </c>
      <c r="C104" s="98">
        <f>SUM(C105:C108)</f>
        <v>0</v>
      </c>
      <c r="D104" s="98">
        <f>SUM(D105:D108)</f>
        <v>0</v>
      </c>
    </row>
    <row r="105" spans="1:4" x14ac:dyDescent="0.2">
      <c r="A105" s="94"/>
      <c r="B105" s="99" t="s">
        <v>542</v>
      </c>
      <c r="C105" s="100">
        <v>0</v>
      </c>
      <c r="D105" s="100">
        <v>0</v>
      </c>
    </row>
    <row r="106" spans="1:4" x14ac:dyDescent="0.2">
      <c r="A106" s="94"/>
      <c r="B106" s="99" t="s">
        <v>543</v>
      </c>
      <c r="C106" s="100">
        <v>0</v>
      </c>
      <c r="D106" s="100">
        <v>0</v>
      </c>
    </row>
    <row r="107" spans="1:4" x14ac:dyDescent="0.2">
      <c r="A107" s="94"/>
      <c r="B107" s="99" t="s">
        <v>544</v>
      </c>
      <c r="C107" s="100">
        <v>0</v>
      </c>
      <c r="D107" s="100">
        <v>0</v>
      </c>
    </row>
    <row r="108" spans="1:4" x14ac:dyDescent="0.2">
      <c r="A108" s="94"/>
      <c r="B108" s="99" t="s">
        <v>545</v>
      </c>
      <c r="C108" s="100">
        <v>0</v>
      </c>
      <c r="D108" s="100">
        <v>0</v>
      </c>
    </row>
    <row r="109" spans="1:4" x14ac:dyDescent="0.2">
      <c r="A109" s="94"/>
      <c r="B109" s="101" t="s">
        <v>546</v>
      </c>
      <c r="C109" s="93">
        <f>+C110</f>
        <v>0</v>
      </c>
      <c r="D109" s="93">
        <f>+D110</f>
        <v>0</v>
      </c>
    </row>
    <row r="110" spans="1:4" x14ac:dyDescent="0.2">
      <c r="A110" s="91">
        <v>1270</v>
      </c>
      <c r="B110" s="92" t="s">
        <v>172</v>
      </c>
      <c r="C110" s="98">
        <f>+C111</f>
        <v>0</v>
      </c>
      <c r="D110" s="98">
        <f>+D111</f>
        <v>0</v>
      </c>
    </row>
    <row r="111" spans="1:4" x14ac:dyDescent="0.2">
      <c r="A111" s="94">
        <v>1273</v>
      </c>
      <c r="B111" s="95" t="s">
        <v>547</v>
      </c>
      <c r="C111" s="100">
        <v>0</v>
      </c>
      <c r="D111" s="100">
        <v>0</v>
      </c>
    </row>
    <row r="112" spans="1:4" x14ac:dyDescent="0.2">
      <c r="A112" s="94"/>
      <c r="B112" s="101" t="s">
        <v>548</v>
      </c>
      <c r="C112" s="93">
        <f>+C113+C135</f>
        <v>0</v>
      </c>
      <c r="D112" s="93">
        <f>+D113+D135</f>
        <v>0</v>
      </c>
    </row>
    <row r="113" spans="1:4" x14ac:dyDescent="0.2">
      <c r="A113" s="91">
        <v>4300</v>
      </c>
      <c r="B113" s="97" t="s">
        <v>596</v>
      </c>
      <c r="C113" s="98">
        <f>C127+C114+C117+C123+C125</f>
        <v>0</v>
      </c>
      <c r="D113" s="102">
        <f>D127+D114+D117+D123+D125</f>
        <v>0</v>
      </c>
    </row>
    <row r="114" spans="1:4" x14ac:dyDescent="0.2">
      <c r="A114" s="91">
        <v>4310</v>
      </c>
      <c r="B114" s="97" t="s">
        <v>261</v>
      </c>
      <c r="C114" s="98">
        <f>SUM(C115:C116)</f>
        <v>0</v>
      </c>
      <c r="D114" s="98">
        <f>SUM(D115:D116)</f>
        <v>0</v>
      </c>
    </row>
    <row r="115" spans="1:4" x14ac:dyDescent="0.2">
      <c r="A115" s="94">
        <v>4311</v>
      </c>
      <c r="B115" s="99" t="s">
        <v>430</v>
      </c>
      <c r="C115" s="100">
        <v>0</v>
      </c>
      <c r="D115" s="143">
        <v>0</v>
      </c>
    </row>
    <row r="116" spans="1:4" x14ac:dyDescent="0.2">
      <c r="A116" s="94">
        <v>4319</v>
      </c>
      <c r="B116" s="99" t="s">
        <v>262</v>
      </c>
      <c r="C116" s="100">
        <v>0</v>
      </c>
      <c r="D116" s="143">
        <v>0</v>
      </c>
    </row>
    <row r="117" spans="1:4" x14ac:dyDescent="0.2">
      <c r="A117" s="91">
        <v>4320</v>
      </c>
      <c r="B117" s="97" t="s">
        <v>263</v>
      </c>
      <c r="C117" s="98">
        <f>SUM(C118:C122)</f>
        <v>0</v>
      </c>
      <c r="D117" s="98">
        <f>SUM(D118:D122)</f>
        <v>0</v>
      </c>
    </row>
    <row r="118" spans="1:4" hidden="1" x14ac:dyDescent="0.2">
      <c r="A118" s="94">
        <v>4321</v>
      </c>
      <c r="B118" s="99" t="s">
        <v>264</v>
      </c>
      <c r="C118" s="100">
        <v>0</v>
      </c>
      <c r="D118" s="143">
        <v>0</v>
      </c>
    </row>
    <row r="119" spans="1:4" hidden="1" x14ac:dyDescent="0.2">
      <c r="A119" s="94">
        <v>4322</v>
      </c>
      <c r="B119" s="99" t="s">
        <v>265</v>
      </c>
      <c r="C119" s="100">
        <v>0</v>
      </c>
      <c r="D119" s="143">
        <v>0</v>
      </c>
    </row>
    <row r="120" spans="1:4" hidden="1" x14ac:dyDescent="0.2">
      <c r="A120" s="94">
        <v>4323</v>
      </c>
      <c r="B120" s="99" t="s">
        <v>266</v>
      </c>
      <c r="C120" s="100">
        <v>0</v>
      </c>
      <c r="D120" s="143">
        <v>0</v>
      </c>
    </row>
    <row r="121" spans="1:4" x14ac:dyDescent="0.2">
      <c r="A121" s="94">
        <v>4324</v>
      </c>
      <c r="B121" s="99" t="s">
        <v>267</v>
      </c>
      <c r="C121" s="100">
        <v>0</v>
      </c>
      <c r="D121" s="143">
        <v>0</v>
      </c>
    </row>
    <row r="122" spans="1:4" x14ac:dyDescent="0.2">
      <c r="A122" s="94">
        <v>4325</v>
      </c>
      <c r="B122" s="99" t="s">
        <v>268</v>
      </c>
      <c r="C122" s="100">
        <v>0</v>
      </c>
      <c r="D122" s="143">
        <v>0</v>
      </c>
    </row>
    <row r="123" spans="1:4" x14ac:dyDescent="0.2">
      <c r="A123" s="91">
        <v>4330</v>
      </c>
      <c r="B123" s="97" t="s">
        <v>269</v>
      </c>
      <c r="C123" s="98">
        <f>C124</f>
        <v>0</v>
      </c>
      <c r="D123" s="98">
        <f>D124</f>
        <v>0</v>
      </c>
    </row>
    <row r="124" spans="1:4" x14ac:dyDescent="0.2">
      <c r="A124" s="94">
        <v>4331</v>
      </c>
      <c r="B124" s="99" t="s">
        <v>269</v>
      </c>
      <c r="C124" s="100">
        <v>0</v>
      </c>
      <c r="D124" s="143">
        <v>0</v>
      </c>
    </row>
    <row r="125" spans="1:4" x14ac:dyDescent="0.2">
      <c r="A125" s="91">
        <v>4340</v>
      </c>
      <c r="B125" s="97" t="s">
        <v>270</v>
      </c>
      <c r="C125" s="98">
        <f>C126</f>
        <v>0</v>
      </c>
      <c r="D125" s="98">
        <f>D126</f>
        <v>0</v>
      </c>
    </row>
    <row r="126" spans="1:4" x14ac:dyDescent="0.2">
      <c r="A126" s="94">
        <v>4341</v>
      </c>
      <c r="B126" s="99" t="s">
        <v>270</v>
      </c>
      <c r="C126" s="100">
        <v>0</v>
      </c>
      <c r="D126" s="143">
        <v>0</v>
      </c>
    </row>
    <row r="127" spans="1:4" x14ac:dyDescent="0.2">
      <c r="A127" s="130">
        <v>4390</v>
      </c>
      <c r="B127" s="131" t="s">
        <v>271</v>
      </c>
      <c r="C127" s="132">
        <f>SUM(C128:C134)</f>
        <v>0</v>
      </c>
      <c r="D127" s="132">
        <f>SUM(D128:D134)</f>
        <v>0</v>
      </c>
    </row>
    <row r="128" spans="1:4" x14ac:dyDescent="0.2">
      <c r="A128" s="80">
        <v>4392</v>
      </c>
      <c r="B128" s="128" t="s">
        <v>272</v>
      </c>
      <c r="C128" s="129">
        <v>0</v>
      </c>
      <c r="D128" s="129">
        <v>0</v>
      </c>
    </row>
    <row r="129" spans="1:4" x14ac:dyDescent="0.2">
      <c r="A129" s="80">
        <v>4393</v>
      </c>
      <c r="B129" s="128" t="s">
        <v>431</v>
      </c>
      <c r="C129" s="129">
        <v>0</v>
      </c>
      <c r="D129" s="129">
        <v>0</v>
      </c>
    </row>
    <row r="130" spans="1:4" x14ac:dyDescent="0.2">
      <c r="A130" s="80">
        <v>4394</v>
      </c>
      <c r="B130" s="128" t="s">
        <v>273</v>
      </c>
      <c r="C130" s="129">
        <v>0</v>
      </c>
      <c r="D130" s="129">
        <v>0</v>
      </c>
    </row>
    <row r="131" spans="1:4" x14ac:dyDescent="0.2">
      <c r="A131" s="80">
        <v>4395</v>
      </c>
      <c r="B131" s="128" t="s">
        <v>274</v>
      </c>
      <c r="C131" s="129">
        <v>0</v>
      </c>
      <c r="D131" s="129">
        <v>0</v>
      </c>
    </row>
    <row r="132" spans="1:4" x14ac:dyDescent="0.2">
      <c r="A132" s="80">
        <v>4396</v>
      </c>
      <c r="B132" s="128" t="s">
        <v>275</v>
      </c>
      <c r="C132" s="129">
        <v>0</v>
      </c>
      <c r="D132" s="129">
        <v>0</v>
      </c>
    </row>
    <row r="133" spans="1:4" x14ac:dyDescent="0.2">
      <c r="A133" s="80">
        <v>4397</v>
      </c>
      <c r="B133" s="128" t="s">
        <v>432</v>
      </c>
      <c r="C133" s="129">
        <v>0</v>
      </c>
      <c r="D133" s="129">
        <v>0</v>
      </c>
    </row>
    <row r="134" spans="1:4" x14ac:dyDescent="0.2">
      <c r="A134" s="94">
        <v>4399</v>
      </c>
      <c r="B134" s="99" t="s">
        <v>271</v>
      </c>
      <c r="C134" s="100">
        <v>0</v>
      </c>
      <c r="D134" s="100">
        <v>0</v>
      </c>
    </row>
    <row r="135" spans="1:4" x14ac:dyDescent="0.2">
      <c r="A135" s="34">
        <v>1120</v>
      </c>
      <c r="B135" s="87" t="s">
        <v>529</v>
      </c>
      <c r="C135" s="83">
        <f>SUM(C136:C144)</f>
        <v>0</v>
      </c>
      <c r="D135" s="83">
        <f>SUM(D136:D144)</f>
        <v>0</v>
      </c>
    </row>
    <row r="136" spans="1:4" x14ac:dyDescent="0.2">
      <c r="A136" s="27">
        <v>1124</v>
      </c>
      <c r="B136" s="88" t="s">
        <v>530</v>
      </c>
      <c r="C136" s="89">
        <v>0</v>
      </c>
      <c r="D136" s="28">
        <v>0</v>
      </c>
    </row>
    <row r="137" spans="1:4" hidden="1" x14ac:dyDescent="0.2">
      <c r="A137" s="27">
        <v>1124</v>
      </c>
      <c r="B137" s="88" t="s">
        <v>531</v>
      </c>
      <c r="C137" s="89">
        <v>0</v>
      </c>
      <c r="D137" s="28">
        <v>0</v>
      </c>
    </row>
    <row r="138" spans="1:4" hidden="1" x14ac:dyDescent="0.2">
      <c r="A138" s="27">
        <v>1124</v>
      </c>
      <c r="B138" s="88" t="s">
        <v>532</v>
      </c>
      <c r="C138" s="89">
        <v>0</v>
      </c>
      <c r="D138" s="28">
        <v>0</v>
      </c>
    </row>
    <row r="139" spans="1:4" hidden="1" x14ac:dyDescent="0.2">
      <c r="A139" s="27">
        <v>1124</v>
      </c>
      <c r="B139" s="88" t="s">
        <v>533</v>
      </c>
      <c r="C139" s="89">
        <v>0</v>
      </c>
      <c r="D139" s="28">
        <v>0</v>
      </c>
    </row>
    <row r="140" spans="1:4" hidden="1" x14ac:dyDescent="0.2">
      <c r="A140" s="27">
        <v>1124</v>
      </c>
      <c r="B140" s="88" t="s">
        <v>534</v>
      </c>
      <c r="C140" s="28">
        <v>0</v>
      </c>
      <c r="D140" s="28">
        <v>0</v>
      </c>
    </row>
    <row r="141" spans="1:4" hidden="1" x14ac:dyDescent="0.2">
      <c r="A141" s="27">
        <v>1124</v>
      </c>
      <c r="B141" s="88" t="s">
        <v>535</v>
      </c>
      <c r="C141" s="28">
        <v>0</v>
      </c>
      <c r="D141" s="28">
        <v>0</v>
      </c>
    </row>
    <row r="142" spans="1:4" hidden="1" x14ac:dyDescent="0.2">
      <c r="A142" s="27">
        <v>1122</v>
      </c>
      <c r="B142" s="88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8" t="s">
        <v>537</v>
      </c>
      <c r="C143" s="89">
        <v>0</v>
      </c>
      <c r="D143" s="28">
        <v>0</v>
      </c>
    </row>
    <row r="144" spans="1:4" x14ac:dyDescent="0.2">
      <c r="A144" s="27">
        <v>1122</v>
      </c>
      <c r="B144" s="88" t="s">
        <v>538</v>
      </c>
      <c r="C144" s="28">
        <v>0</v>
      </c>
      <c r="D144" s="28">
        <v>0</v>
      </c>
    </row>
    <row r="145" spans="1:5" x14ac:dyDescent="0.2">
      <c r="A145" s="27"/>
      <c r="B145" s="90" t="s">
        <v>539</v>
      </c>
      <c r="C145" s="83">
        <f>C48+C49+C103-C109-C112</f>
        <v>40617406.829999998</v>
      </c>
      <c r="D145" s="83">
        <f>D48+D49+D103-D109-D112</f>
        <v>54789832.100000001</v>
      </c>
    </row>
    <row r="147" spans="1:5" x14ac:dyDescent="0.2">
      <c r="A147" s="184" t="s">
        <v>518</v>
      </c>
      <c r="B147" s="184"/>
      <c r="C147" s="184"/>
      <c r="D147" s="184"/>
      <c r="E147" s="184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4:C4"/>
    <mergeCell ref="A147:E147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rintOptions horizontalCentered="1" verticalCentered="1"/>
  <pageMargins left="0.70866141732283472" right="0.70866141732283472" top="0.94488188976377963" bottom="0.74803149606299213" header="0.31496062992125984" footer="0.31496062992125984"/>
  <pageSetup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showGridLines="0" workbookViewId="0">
      <selection activeCell="B19" sqref="B19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85" t="s">
        <v>597</v>
      </c>
      <c r="B1" s="186"/>
      <c r="C1" s="187"/>
    </row>
    <row r="2" spans="1:3" s="30" customFormat="1" ht="18" customHeight="1" x14ac:dyDescent="0.25">
      <c r="A2" s="188" t="s">
        <v>506</v>
      </c>
      <c r="B2" s="189"/>
      <c r="C2" s="190"/>
    </row>
    <row r="3" spans="1:3" s="30" customFormat="1" ht="18" customHeight="1" x14ac:dyDescent="0.25">
      <c r="A3" s="188" t="s">
        <v>598</v>
      </c>
      <c r="B3" s="189"/>
      <c r="C3" s="190"/>
    </row>
    <row r="4" spans="1:3" s="32" customFormat="1" ht="18" customHeight="1" x14ac:dyDescent="0.2">
      <c r="A4" s="191" t="s">
        <v>507</v>
      </c>
      <c r="B4" s="192"/>
      <c r="C4" s="193"/>
    </row>
    <row r="5" spans="1:3" s="32" customFormat="1" ht="18" customHeight="1" x14ac:dyDescent="0.2">
      <c r="A5" s="195" t="s">
        <v>406</v>
      </c>
      <c r="B5" s="196"/>
      <c r="C5" s="138">
        <v>2024</v>
      </c>
    </row>
    <row r="6" spans="1:3" x14ac:dyDescent="0.2">
      <c r="A6" s="47" t="s">
        <v>435</v>
      </c>
      <c r="B6" s="47"/>
      <c r="C6" s="156">
        <v>115670169.15000001</v>
      </c>
    </row>
    <row r="7" spans="1:3" x14ac:dyDescent="0.2">
      <c r="A7" s="48"/>
      <c r="B7" s="49"/>
      <c r="C7" s="66"/>
    </row>
    <row r="8" spans="1:3" x14ac:dyDescent="0.2">
      <c r="A8" s="56" t="s">
        <v>436</v>
      </c>
      <c r="B8" s="56"/>
      <c r="C8" s="157">
        <f>SUM(C9:C14)</f>
        <v>0</v>
      </c>
    </row>
    <row r="9" spans="1:3" x14ac:dyDescent="0.2">
      <c r="A9" s="63" t="s">
        <v>437</v>
      </c>
      <c r="B9" s="62" t="s">
        <v>261</v>
      </c>
      <c r="C9" s="104">
        <v>0</v>
      </c>
    </row>
    <row r="10" spans="1:3" x14ac:dyDescent="0.2">
      <c r="A10" s="50" t="s">
        <v>438</v>
      </c>
      <c r="B10" s="51" t="s">
        <v>447</v>
      </c>
      <c r="C10" s="104">
        <v>0</v>
      </c>
    </row>
    <row r="11" spans="1:3" x14ac:dyDescent="0.2">
      <c r="A11" s="50" t="s">
        <v>439</v>
      </c>
      <c r="B11" s="51" t="s">
        <v>269</v>
      </c>
      <c r="C11" s="104">
        <v>0</v>
      </c>
    </row>
    <row r="12" spans="1:3" x14ac:dyDescent="0.2">
      <c r="A12" s="50" t="s">
        <v>440</v>
      </c>
      <c r="B12" s="51" t="s">
        <v>270</v>
      </c>
      <c r="C12" s="104">
        <v>0</v>
      </c>
    </row>
    <row r="13" spans="1:3" x14ac:dyDescent="0.2">
      <c r="A13" s="50" t="s">
        <v>441</v>
      </c>
      <c r="B13" s="51" t="s">
        <v>271</v>
      </c>
      <c r="C13" s="104">
        <v>0</v>
      </c>
    </row>
    <row r="14" spans="1:3" x14ac:dyDescent="0.2">
      <c r="A14" s="52" t="s">
        <v>442</v>
      </c>
      <c r="B14" s="53" t="s">
        <v>443</v>
      </c>
      <c r="C14" s="104">
        <v>0</v>
      </c>
    </row>
    <row r="15" spans="1:3" x14ac:dyDescent="0.2">
      <c r="A15" s="48"/>
      <c r="B15" s="54"/>
      <c r="C15" s="55"/>
    </row>
    <row r="16" spans="1:3" x14ac:dyDescent="0.2">
      <c r="A16" s="56" t="s">
        <v>604</v>
      </c>
      <c r="B16" s="49"/>
      <c r="C16" s="157">
        <f>SUM(C17:C19)</f>
        <v>0</v>
      </c>
    </row>
    <row r="17" spans="1:3" x14ac:dyDescent="0.2">
      <c r="A17" s="57">
        <v>3.1</v>
      </c>
      <c r="B17" s="51" t="s">
        <v>446</v>
      </c>
      <c r="C17" s="104">
        <v>0</v>
      </c>
    </row>
    <row r="18" spans="1:3" x14ac:dyDescent="0.2">
      <c r="A18" s="58">
        <v>3.2</v>
      </c>
      <c r="B18" s="51" t="s">
        <v>444</v>
      </c>
      <c r="C18" s="104">
        <v>0</v>
      </c>
    </row>
    <row r="19" spans="1:3" x14ac:dyDescent="0.2">
      <c r="A19" s="58">
        <v>3.3</v>
      </c>
      <c r="B19" s="53" t="s">
        <v>445</v>
      </c>
      <c r="C19" s="158">
        <v>0</v>
      </c>
    </row>
    <row r="20" spans="1:3" x14ac:dyDescent="0.2">
      <c r="A20" s="48"/>
      <c r="B20" s="59"/>
      <c r="C20" s="60"/>
    </row>
    <row r="21" spans="1:3" x14ac:dyDescent="0.2">
      <c r="A21" s="61" t="s">
        <v>549</v>
      </c>
      <c r="B21" s="61"/>
      <c r="C21" s="156">
        <f>C6+C8-C16</f>
        <v>115670169.15000001</v>
      </c>
    </row>
    <row r="23" spans="1:3" ht="27" customHeight="1" x14ac:dyDescent="0.2">
      <c r="A23" s="194" t="s">
        <v>518</v>
      </c>
      <c r="B23" s="194"/>
      <c r="C23" s="194"/>
    </row>
  </sheetData>
  <mergeCells count="6">
    <mergeCell ref="A1:C1"/>
    <mergeCell ref="A2:C2"/>
    <mergeCell ref="A3:C3"/>
    <mergeCell ref="A4:C4"/>
    <mergeCell ref="A23:C23"/>
    <mergeCell ref="A5:B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showGridLines="0" tabSelected="1" workbookViewId="0">
      <selection activeCell="B33" sqref="B33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97" t="s">
        <v>597</v>
      </c>
      <c r="B1" s="198"/>
      <c r="C1" s="199"/>
    </row>
    <row r="2" spans="1:3" s="33" customFormat="1" ht="18.95" customHeight="1" x14ac:dyDescent="0.25">
      <c r="A2" s="200" t="s">
        <v>508</v>
      </c>
      <c r="B2" s="201"/>
      <c r="C2" s="202"/>
    </row>
    <row r="3" spans="1:3" s="33" customFormat="1" ht="18.95" customHeight="1" x14ac:dyDescent="0.25">
      <c r="A3" s="200" t="s">
        <v>598</v>
      </c>
      <c r="B3" s="201"/>
      <c r="C3" s="202"/>
    </row>
    <row r="4" spans="1:3" x14ac:dyDescent="0.2">
      <c r="A4" s="191" t="s">
        <v>507</v>
      </c>
      <c r="B4" s="192"/>
      <c r="C4" s="193"/>
    </row>
    <row r="5" spans="1:3" ht="22.15" customHeight="1" x14ac:dyDescent="0.2">
      <c r="A5" s="203" t="s">
        <v>406</v>
      </c>
      <c r="B5" s="204"/>
      <c r="C5" s="138">
        <v>2024</v>
      </c>
    </row>
    <row r="6" spans="1:3" x14ac:dyDescent="0.2">
      <c r="A6" s="71" t="s">
        <v>448</v>
      </c>
      <c r="B6" s="47"/>
      <c r="C6" s="159">
        <v>106533995.09</v>
      </c>
    </row>
    <row r="7" spans="1:3" x14ac:dyDescent="0.2">
      <c r="A7" s="65"/>
      <c r="B7" s="49"/>
      <c r="C7" s="66"/>
    </row>
    <row r="8" spans="1:3" x14ac:dyDescent="0.2">
      <c r="A8" s="56" t="s">
        <v>449</v>
      </c>
      <c r="B8" s="67"/>
      <c r="C8" s="157">
        <f>SUM(C9:C29)</f>
        <v>31479178.100000001</v>
      </c>
    </row>
    <row r="9" spans="1:3" x14ac:dyDescent="0.2">
      <c r="A9" s="81">
        <v>2.1</v>
      </c>
      <c r="B9" s="72" t="s">
        <v>289</v>
      </c>
      <c r="C9" s="160">
        <v>0</v>
      </c>
    </row>
    <row r="10" spans="1:3" x14ac:dyDescent="0.2">
      <c r="A10" s="81">
        <v>2.2000000000000002</v>
      </c>
      <c r="B10" s="72" t="s">
        <v>286</v>
      </c>
      <c r="C10" s="160">
        <v>0</v>
      </c>
    </row>
    <row r="11" spans="1:3" x14ac:dyDescent="0.2">
      <c r="A11" s="77">
        <v>2.2999999999999998</v>
      </c>
      <c r="B11" s="64" t="s">
        <v>157</v>
      </c>
      <c r="C11" s="160">
        <v>328079.68</v>
      </c>
    </row>
    <row r="12" spans="1:3" x14ac:dyDescent="0.2">
      <c r="A12" s="77">
        <v>2.4</v>
      </c>
      <c r="B12" s="64" t="s">
        <v>158</v>
      </c>
      <c r="C12" s="160">
        <v>0</v>
      </c>
    </row>
    <row r="13" spans="1:3" x14ac:dyDescent="0.2">
      <c r="A13" s="77">
        <v>2.5</v>
      </c>
      <c r="B13" s="64" t="s">
        <v>159</v>
      </c>
      <c r="C13" s="160">
        <v>0</v>
      </c>
    </row>
    <row r="14" spans="1:3" x14ac:dyDescent="0.2">
      <c r="A14" s="77">
        <v>2.6</v>
      </c>
      <c r="B14" s="64" t="s">
        <v>160</v>
      </c>
      <c r="C14" s="160">
        <v>1200000</v>
      </c>
    </row>
    <row r="15" spans="1:3" x14ac:dyDescent="0.2">
      <c r="A15" s="77">
        <v>2.7</v>
      </c>
      <c r="B15" s="64" t="s">
        <v>161</v>
      </c>
      <c r="C15" s="160">
        <v>0</v>
      </c>
    </row>
    <row r="16" spans="1:3" x14ac:dyDescent="0.2">
      <c r="A16" s="77">
        <v>2.8</v>
      </c>
      <c r="B16" s="64" t="s">
        <v>162</v>
      </c>
      <c r="C16" s="160">
        <v>565490.91</v>
      </c>
    </row>
    <row r="17" spans="1:3" x14ac:dyDescent="0.2">
      <c r="A17" s="77">
        <v>2.9</v>
      </c>
      <c r="B17" s="64" t="s">
        <v>164</v>
      </c>
      <c r="C17" s="160">
        <v>0</v>
      </c>
    </row>
    <row r="18" spans="1:3" x14ac:dyDescent="0.2">
      <c r="A18" s="77" t="s">
        <v>450</v>
      </c>
      <c r="B18" s="64" t="s">
        <v>451</v>
      </c>
      <c r="C18" s="160">
        <v>0</v>
      </c>
    </row>
    <row r="19" spans="1:3" x14ac:dyDescent="0.2">
      <c r="A19" s="77" t="s">
        <v>476</v>
      </c>
      <c r="B19" s="64" t="s">
        <v>166</v>
      </c>
      <c r="C19" s="160">
        <v>291927</v>
      </c>
    </row>
    <row r="20" spans="1:3" x14ac:dyDescent="0.2">
      <c r="A20" s="77" t="s">
        <v>477</v>
      </c>
      <c r="B20" s="64" t="s">
        <v>452</v>
      </c>
      <c r="C20" s="160">
        <v>29093680.510000002</v>
      </c>
    </row>
    <row r="21" spans="1:3" x14ac:dyDescent="0.2">
      <c r="A21" s="77" t="s">
        <v>478</v>
      </c>
      <c r="B21" s="64" t="s">
        <v>453</v>
      </c>
      <c r="C21" s="160">
        <v>0</v>
      </c>
    </row>
    <row r="22" spans="1:3" x14ac:dyDescent="0.2">
      <c r="A22" s="77" t="s">
        <v>479</v>
      </c>
      <c r="B22" s="64" t="s">
        <v>454</v>
      </c>
      <c r="C22" s="160">
        <v>0</v>
      </c>
    </row>
    <row r="23" spans="1:3" x14ac:dyDescent="0.2">
      <c r="A23" s="77" t="s">
        <v>455</v>
      </c>
      <c r="B23" s="64" t="s">
        <v>456</v>
      </c>
      <c r="C23" s="160">
        <v>0</v>
      </c>
    </row>
    <row r="24" spans="1:3" x14ac:dyDescent="0.2">
      <c r="A24" s="77" t="s">
        <v>457</v>
      </c>
      <c r="B24" s="64" t="s">
        <v>458</v>
      </c>
      <c r="C24" s="160">
        <v>0</v>
      </c>
    </row>
    <row r="25" spans="1:3" x14ac:dyDescent="0.2">
      <c r="A25" s="77" t="s">
        <v>459</v>
      </c>
      <c r="B25" s="64" t="s">
        <v>460</v>
      </c>
      <c r="C25" s="160">
        <v>0</v>
      </c>
    </row>
    <row r="26" spans="1:3" x14ac:dyDescent="0.2">
      <c r="A26" s="77" t="s">
        <v>461</v>
      </c>
      <c r="B26" s="64" t="s">
        <v>462</v>
      </c>
      <c r="C26" s="160">
        <v>0</v>
      </c>
    </row>
    <row r="27" spans="1:3" x14ac:dyDescent="0.2">
      <c r="A27" s="77" t="s">
        <v>463</v>
      </c>
      <c r="B27" s="64" t="s">
        <v>464</v>
      </c>
      <c r="C27" s="160">
        <v>0</v>
      </c>
    </row>
    <row r="28" spans="1:3" x14ac:dyDescent="0.2">
      <c r="A28" s="77" t="s">
        <v>465</v>
      </c>
      <c r="B28" s="64" t="s">
        <v>466</v>
      </c>
      <c r="C28" s="160">
        <v>0</v>
      </c>
    </row>
    <row r="29" spans="1:3" x14ac:dyDescent="0.2">
      <c r="A29" s="77" t="s">
        <v>467</v>
      </c>
      <c r="B29" s="72" t="s">
        <v>468</v>
      </c>
      <c r="C29" s="160">
        <v>0</v>
      </c>
    </row>
    <row r="30" spans="1:3" x14ac:dyDescent="0.2">
      <c r="A30" s="78"/>
      <c r="B30" s="73"/>
      <c r="C30" s="74"/>
    </row>
    <row r="31" spans="1:3" x14ac:dyDescent="0.2">
      <c r="A31" s="75" t="s">
        <v>469</v>
      </c>
      <c r="B31" s="76"/>
      <c r="C31" s="161">
        <f>SUM(C32:C38)</f>
        <v>0</v>
      </c>
    </row>
    <row r="32" spans="1:3" x14ac:dyDescent="0.2">
      <c r="A32" s="77" t="s">
        <v>470</v>
      </c>
      <c r="B32" s="64" t="s">
        <v>358</v>
      </c>
      <c r="C32" s="160">
        <v>0</v>
      </c>
    </row>
    <row r="33" spans="1:3" x14ac:dyDescent="0.2">
      <c r="A33" s="77" t="s">
        <v>471</v>
      </c>
      <c r="B33" s="64" t="s">
        <v>40</v>
      </c>
      <c r="C33" s="160">
        <v>0</v>
      </c>
    </row>
    <row r="34" spans="1:3" x14ac:dyDescent="0.2">
      <c r="A34" s="77" t="s">
        <v>472</v>
      </c>
      <c r="B34" s="64" t="s">
        <v>368</v>
      </c>
      <c r="C34" s="160">
        <v>0</v>
      </c>
    </row>
    <row r="35" spans="1:3" x14ac:dyDescent="0.2">
      <c r="A35" s="77" t="s">
        <v>473</v>
      </c>
      <c r="B35" s="64" t="s">
        <v>374</v>
      </c>
      <c r="C35" s="160">
        <v>0</v>
      </c>
    </row>
    <row r="36" spans="1:3" x14ac:dyDescent="0.2">
      <c r="A36" s="77" t="s">
        <v>474</v>
      </c>
      <c r="B36" s="64" t="s">
        <v>382</v>
      </c>
      <c r="C36" s="160">
        <v>0</v>
      </c>
    </row>
    <row r="37" spans="1:3" x14ac:dyDescent="0.2">
      <c r="A37" s="77" t="s">
        <v>551</v>
      </c>
      <c r="B37" s="64" t="s">
        <v>605</v>
      </c>
      <c r="C37" s="160">
        <v>0</v>
      </c>
    </row>
    <row r="38" spans="1:3" x14ac:dyDescent="0.2">
      <c r="A38" s="77" t="s">
        <v>552</v>
      </c>
      <c r="B38" s="72" t="s">
        <v>475</v>
      </c>
      <c r="C38" s="162">
        <v>0</v>
      </c>
    </row>
    <row r="39" spans="1:3" x14ac:dyDescent="0.2">
      <c r="A39" s="65"/>
      <c r="B39" s="68"/>
      <c r="C39" s="69"/>
    </row>
    <row r="40" spans="1:3" x14ac:dyDescent="0.2">
      <c r="A40" s="70" t="s">
        <v>550</v>
      </c>
      <c r="B40" s="47"/>
      <c r="C40" s="159">
        <f>C6-C8+C31</f>
        <v>75054816.99000001</v>
      </c>
    </row>
    <row r="42" spans="1:3" ht="29.25" customHeight="1" x14ac:dyDescent="0.2">
      <c r="A42" s="194" t="s">
        <v>518</v>
      </c>
      <c r="B42" s="194"/>
      <c r="C42" s="194"/>
    </row>
  </sheetData>
  <mergeCells count="6">
    <mergeCell ref="A1:C1"/>
    <mergeCell ref="A2:C2"/>
    <mergeCell ref="A3:C3"/>
    <mergeCell ref="A4:C4"/>
    <mergeCell ref="A42:C42"/>
    <mergeCell ref="A5:B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opLeftCell="A16" workbookViewId="0">
      <selection activeCell="B41" sqref="B41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3.5703125" style="23" bestFit="1" customWidth="1"/>
    <col min="4" max="4" width="16.28515625" style="23" bestFit="1" customWidth="1"/>
    <col min="5" max="5" width="16.7109375" style="23" bestFit="1" customWidth="1"/>
    <col min="6" max="6" width="9.28515625" style="23" bestFit="1" customWidth="1"/>
    <col min="7" max="7" width="17.140625" style="23" bestFit="1" customWidth="1"/>
    <col min="8" max="8" width="9.28515625" style="23" bestFit="1" customWidth="1"/>
    <col min="9" max="9" width="11" style="23" bestFit="1" customWidth="1"/>
    <col min="10" max="10" width="14.140625" style="23" bestFit="1" customWidth="1"/>
    <col min="11" max="16384" width="9.140625" style="23"/>
  </cols>
  <sheetData>
    <row r="1" spans="1:10" ht="18.95" customHeight="1" x14ac:dyDescent="0.2">
      <c r="A1" s="183" t="s">
        <v>597</v>
      </c>
      <c r="B1" s="206"/>
      <c r="C1" s="206"/>
      <c r="D1" s="206"/>
      <c r="E1" s="206"/>
      <c r="F1" s="206"/>
      <c r="G1" s="21" t="s">
        <v>498</v>
      </c>
      <c r="H1" s="22">
        <v>2024</v>
      </c>
    </row>
    <row r="2" spans="1:10" ht="18.95" customHeight="1" x14ac:dyDescent="0.2">
      <c r="A2" s="183" t="s">
        <v>509</v>
      </c>
      <c r="B2" s="206"/>
      <c r="C2" s="206"/>
      <c r="D2" s="206"/>
      <c r="E2" s="206"/>
      <c r="F2" s="206"/>
      <c r="G2" s="21" t="s">
        <v>499</v>
      </c>
      <c r="H2" s="22" t="s">
        <v>501</v>
      </c>
    </row>
    <row r="3" spans="1:10" ht="18.95" customHeight="1" x14ac:dyDescent="0.2">
      <c r="A3" s="207" t="s">
        <v>598</v>
      </c>
      <c r="B3" s="208"/>
      <c r="C3" s="208"/>
      <c r="D3" s="208"/>
      <c r="E3" s="208"/>
      <c r="F3" s="208"/>
      <c r="G3" s="21" t="s">
        <v>500</v>
      </c>
      <c r="H3" s="22">
        <v>2</v>
      </c>
    </row>
    <row r="4" spans="1:10" x14ac:dyDescent="0.2">
      <c r="A4" s="207" t="str">
        <f>'Notas a los Edos Financieros'!A4</f>
        <v>(Cifras en Pesos)</v>
      </c>
      <c r="B4" s="208"/>
      <c r="C4" s="208"/>
      <c r="D4" s="208"/>
      <c r="E4" s="208"/>
      <c r="F4" s="208"/>
      <c r="G4" s="137"/>
      <c r="H4" s="137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406</v>
      </c>
      <c r="C8" s="26" t="s">
        <v>109</v>
      </c>
      <c r="D8" s="26" t="s">
        <v>407</v>
      </c>
      <c r="E8" s="26" t="s">
        <v>408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607</v>
      </c>
    </row>
    <row r="38" spans="1:6" x14ac:dyDescent="0.2">
      <c r="C38" s="28"/>
      <c r="D38" s="28"/>
      <c r="E38" s="28"/>
      <c r="F38" s="28"/>
    </row>
    <row r="39" spans="1:6" x14ac:dyDescent="0.2">
      <c r="B39" s="205" t="s">
        <v>553</v>
      </c>
      <c r="C39" s="205"/>
      <c r="D39" s="28"/>
      <c r="E39" s="28"/>
      <c r="F39" s="28"/>
    </row>
    <row r="40" spans="1:6" x14ac:dyDescent="0.2">
      <c r="B40" s="133" t="s">
        <v>406</v>
      </c>
      <c r="C40" s="139">
        <f>H1</f>
        <v>2024</v>
      </c>
      <c r="D40" s="28"/>
      <c r="E40" s="28"/>
      <c r="F40" s="28"/>
    </row>
    <row r="41" spans="1:6" x14ac:dyDescent="0.2">
      <c r="A41" s="23">
        <v>8110</v>
      </c>
      <c r="B41" s="103" t="s">
        <v>52</v>
      </c>
      <c r="C41" s="104">
        <v>205696681.00999999</v>
      </c>
      <c r="D41" s="28"/>
      <c r="E41" s="28"/>
      <c r="F41" s="28"/>
    </row>
    <row r="42" spans="1:6" x14ac:dyDescent="0.2">
      <c r="A42" s="23">
        <v>8120</v>
      </c>
      <c r="B42" s="103" t="s">
        <v>51</v>
      </c>
      <c r="C42" s="104">
        <v>-90026511.859999999</v>
      </c>
      <c r="D42" s="28"/>
      <c r="E42" s="28"/>
      <c r="F42" s="28"/>
    </row>
    <row r="43" spans="1:6" x14ac:dyDescent="0.2">
      <c r="A43" s="23">
        <v>8130</v>
      </c>
      <c r="B43" s="103" t="s">
        <v>50</v>
      </c>
      <c r="C43" s="164">
        <v>-27269929.879999999</v>
      </c>
      <c r="D43" s="28"/>
      <c r="E43" s="28"/>
      <c r="F43" s="28"/>
    </row>
    <row r="44" spans="1:6" x14ac:dyDescent="0.2">
      <c r="A44" s="23">
        <v>8140</v>
      </c>
      <c r="B44" s="103" t="s">
        <v>49</v>
      </c>
      <c r="C44" s="104">
        <v>0</v>
      </c>
      <c r="D44" s="28"/>
      <c r="E44" s="28"/>
      <c r="F44" s="28"/>
    </row>
    <row r="45" spans="1:6" x14ac:dyDescent="0.2">
      <c r="A45" s="23">
        <v>8150</v>
      </c>
      <c r="B45" s="103" t="s">
        <v>48</v>
      </c>
      <c r="C45" s="104">
        <v>-115670169.15000001</v>
      </c>
      <c r="D45" s="28"/>
      <c r="E45" s="28"/>
      <c r="F45" s="28"/>
    </row>
    <row r="46" spans="1:6" x14ac:dyDescent="0.2">
      <c r="B46" s="134"/>
      <c r="C46" s="135"/>
      <c r="D46" s="28"/>
      <c r="E46" s="28"/>
      <c r="F46" s="28"/>
    </row>
    <row r="47" spans="1:6" x14ac:dyDescent="0.2">
      <c r="B47" s="141"/>
      <c r="C47" s="142"/>
      <c r="D47" s="28"/>
      <c r="E47" s="28"/>
      <c r="F47" s="28"/>
    </row>
    <row r="48" spans="1:6" x14ac:dyDescent="0.2">
      <c r="B48" s="205" t="s">
        <v>554</v>
      </c>
      <c r="C48" s="205"/>
    </row>
    <row r="49" spans="1:10" x14ac:dyDescent="0.2">
      <c r="B49" s="140" t="s">
        <v>406</v>
      </c>
      <c r="C49" s="139">
        <f>H1</f>
        <v>2024</v>
      </c>
    </row>
    <row r="50" spans="1:10" x14ac:dyDescent="0.2">
      <c r="A50" s="23">
        <v>8210</v>
      </c>
      <c r="B50" s="103" t="s">
        <v>47</v>
      </c>
      <c r="C50" s="105">
        <v>-205696681.00999999</v>
      </c>
    </row>
    <row r="51" spans="1:10" x14ac:dyDescent="0.2">
      <c r="A51" s="23">
        <v>8220</v>
      </c>
      <c r="B51" s="103" t="s">
        <v>46</v>
      </c>
      <c r="C51" s="105">
        <v>104423801.15000001</v>
      </c>
    </row>
    <row r="52" spans="1:10" x14ac:dyDescent="0.2">
      <c r="A52" s="23">
        <v>8230</v>
      </c>
      <c r="B52" s="103" t="s">
        <v>606</v>
      </c>
      <c r="C52" s="165">
        <v>-27269929.879999999</v>
      </c>
    </row>
    <row r="53" spans="1:10" x14ac:dyDescent="0.2">
      <c r="A53" s="23">
        <v>8240</v>
      </c>
      <c r="B53" s="103" t="s">
        <v>45</v>
      </c>
      <c r="C53" s="105">
        <v>22008814.649999999</v>
      </c>
    </row>
    <row r="54" spans="1:10" x14ac:dyDescent="0.2">
      <c r="A54" s="23">
        <v>8250</v>
      </c>
      <c r="B54" s="103" t="s">
        <v>44</v>
      </c>
      <c r="C54" s="105">
        <v>0</v>
      </c>
    </row>
    <row r="55" spans="1:10" x14ac:dyDescent="0.2">
      <c r="A55" s="23">
        <v>8260</v>
      </c>
      <c r="B55" s="103" t="s">
        <v>43</v>
      </c>
      <c r="C55" s="105">
        <v>2054.67</v>
      </c>
    </row>
    <row r="56" spans="1:10" x14ac:dyDescent="0.2">
      <c r="A56" s="23">
        <v>8270</v>
      </c>
      <c r="B56" s="103" t="s">
        <v>42</v>
      </c>
      <c r="C56" s="105">
        <v>106531940.42</v>
      </c>
    </row>
    <row r="58" spans="1:10" x14ac:dyDescent="0.2">
      <c r="A58" s="179" t="s">
        <v>518</v>
      </c>
      <c r="B58" s="179"/>
      <c r="C58" s="179"/>
      <c r="D58" s="179"/>
      <c r="E58" s="179"/>
      <c r="F58" s="179"/>
      <c r="G58" s="179"/>
      <c r="H58" s="179"/>
      <c r="I58" s="179"/>
      <c r="J58" s="179"/>
    </row>
  </sheetData>
  <sheetProtection formatCells="0" formatColumns="0" formatRows="0" insertColumns="0" insertRows="0" insertHyperlinks="0" deleteColumns="0" deleteRows="0" sort="0" autoFilter="0" pivotTables="0"/>
  <mergeCells count="7">
    <mergeCell ref="A58:J58"/>
    <mergeCell ref="B48:C48"/>
    <mergeCell ref="A1:F1"/>
    <mergeCell ref="A2:F2"/>
    <mergeCell ref="A3:F3"/>
    <mergeCell ref="B39:C39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ADM1</cp:lastModifiedBy>
  <cp:lastPrinted>2024-07-24T16:37:46Z</cp:lastPrinted>
  <dcterms:created xsi:type="dcterms:W3CDTF">2012-12-11T20:36:24Z</dcterms:created>
  <dcterms:modified xsi:type="dcterms:W3CDTF">2024-07-24T16:44:05Z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