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1\Desktop\Archivos_2024\CtaPublica_2024\4to Trimestre2024\SAPASMA Interner 4toTrim\"/>
    </mc:Choice>
  </mc:AlternateContent>
  <bookViews>
    <workbookView xWindow="0" yWindow="0" windowWidth="14340" windowHeight="12090" activeTab="1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0" l="1"/>
  <c r="G9" i="8"/>
  <c r="F9" i="8"/>
  <c r="E9" i="8"/>
  <c r="D9" i="8"/>
  <c r="C9" i="8"/>
  <c r="B9" i="8"/>
  <c r="C47" i="2" l="1"/>
  <c r="A2" i="25"/>
  <c r="G17" i="22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C29" i="19"/>
  <c r="D29" i="19"/>
  <c r="E29" i="19"/>
  <c r="G29" i="19"/>
  <c r="B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F7" i="19"/>
  <c r="F29" i="19" s="1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B7" i="16"/>
  <c r="A2" i="16"/>
  <c r="B47" i="2"/>
  <c r="G28" i="22" l="1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E29" i="8" s="1"/>
  <c r="F19" i="8"/>
  <c r="F29" i="8" s="1"/>
  <c r="G19" i="8"/>
  <c r="B1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40" i="7"/>
  <c r="G41" i="7"/>
  <c r="G42" i="7"/>
  <c r="G43" i="7"/>
  <c r="G44" i="7"/>
  <c r="G45" i="7"/>
  <c r="G46" i="7"/>
  <c r="G47" i="7"/>
  <c r="G39" i="7"/>
  <c r="G28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9" i="2"/>
  <c r="E79" i="2"/>
  <c r="F57" i="2"/>
  <c r="E57" i="2"/>
  <c r="F47" i="2"/>
  <c r="F59" i="2" s="1"/>
  <c r="E47" i="2"/>
  <c r="E59" i="2" s="1"/>
  <c r="E81" i="2" s="1"/>
  <c r="C60" i="2"/>
  <c r="B60" i="2"/>
  <c r="C9" i="9" l="1"/>
  <c r="C9" i="7"/>
  <c r="F81" i="2"/>
  <c r="K20" i="4"/>
  <c r="E20" i="4"/>
  <c r="I20" i="4"/>
  <c r="C43" i="9"/>
  <c r="B43" i="9"/>
  <c r="D9" i="9"/>
  <c r="E9" i="9"/>
  <c r="G9" i="9"/>
  <c r="B9" i="9"/>
  <c r="D43" i="9"/>
  <c r="D77" i="9" s="1"/>
  <c r="E43" i="9"/>
  <c r="E77" i="9" s="1"/>
  <c r="G43" i="9"/>
  <c r="G77" i="9" s="1"/>
  <c r="B29" i="8"/>
  <c r="D29" i="8"/>
  <c r="C29" i="8"/>
  <c r="G29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8" i="5" s="1"/>
  <c r="B21" i="5" s="1"/>
  <c r="B23" i="5" s="1"/>
  <c r="B25" i="5" s="1"/>
  <c r="B33" i="5" s="1"/>
  <c r="D44" i="5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C77" i="9" l="1"/>
  <c r="C159" i="7"/>
  <c r="G9" i="7"/>
  <c r="B77" i="9"/>
  <c r="F77" i="9"/>
  <c r="D159" i="7"/>
  <c r="G84" i="7"/>
  <c r="G42" i="6"/>
  <c r="G70" i="6"/>
  <c r="G159" i="7" l="1"/>
  <c r="C62" i="2"/>
  <c r="B62" i="2" l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<sst xmlns="http://schemas.openxmlformats.org/spreadsheetml/2006/main" count="1025" uniqueCount="612">
  <si>
    <t>Formato 1 Estado de Situación Financiera Detallado - LDF</t>
  </si>
  <si>
    <t>NOMBRE DEL ENTE PÚBLICO (a)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</si>
  <si>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</si>
  <si>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</si>
  <si>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</si>
  <si>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</si>
  <si>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</si>
  <si>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</si>
  <si>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</si>
  <si>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</si>
  <si>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</si>
  <si>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</si>
  <si>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</si>
  <si>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</si>
  <si>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</si>
  <si>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</si>
  <si>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</si>
  <si>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</si>
  <si>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</si>
  <si>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</si>
  <si>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</si>
  <si>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</si>
  <si>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</si>
  <si>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</si>
  <si>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</si>
  <si>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</si>
  <si>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</si>
  <si>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</si>
  <si>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</si>
  <si>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</si>
  <si>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</si>
  <si>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</si>
  <si>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</si>
  <si>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</si>
  <si>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</si>
  <si>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</si>
  <si>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</si>
  <si>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</si>
  <si>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</si>
  <si>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</si>
  <si>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</si>
  <si>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</si>
  <si>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</si>
  <si>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</si>
  <si>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</si>
  <si>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</si>
  <si>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</si>
  <si>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</si>
  <si>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</si>
  <si>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</si>
  <si>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</si>
  <si>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</si>
  <si>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</si>
  <si>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</si>
  <si>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</si>
  <si>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</si>
  <si>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</si>
  <si>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</si>
  <si>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</si>
  <si>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</si>
  <si>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</si>
  <si>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</si>
  <si>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</si>
  <si>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</si>
  <si>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</si>
  <si>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</si>
  <si>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</si>
  <si>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</si>
  <si>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</si>
  <si>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</si>
  <si>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</si>
  <si>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</si>
  <si>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</si>
  <si>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</si>
  <si>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</si>
  <si>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</si>
  <si>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</si>
  <si>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</si>
  <si>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</si>
  <si>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</si>
  <si>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</si>
  <si>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</si>
  <si>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</si>
  <si>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</si>
  <si>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</si>
  <si>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</si>
  <si>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</si>
  <si>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</si>
  <si>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</si>
  <si>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</si>
  <si>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</si>
  <si>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</si>
  <si>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</si>
  <si>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</si>
  <si>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</si>
  <si>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</si>
  <si>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</si>
  <si>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</si>
  <si>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</si>
  <si>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</si>
  <si>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</si>
  <si>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</si>
  <si>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</si>
  <si>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</si>
  <si>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</si>
  <si>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</si>
  <si>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</si>
  <si>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</si>
  <si>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</si>
  <si>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</si>
  <si>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</si>
  <si>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</si>
  <si>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</si>
  <si>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</si>
  <si>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</si>
  <si>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</si>
  <si>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</si>
  <si>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</si>
  <si>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</si>
  <si>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</si>
  <si>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</si>
  <si>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</si>
  <si>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</si>
  <si>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</si>
  <si>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</si>
  <si>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</si>
  <si>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</si>
  <si>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</si>
  <si>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</si>
  <si>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</si>
  <si>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</si>
  <si>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</si>
  <si>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</si>
  <si>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</si>
  <si>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</si>
  <si>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</si>
  <si>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</si>
  <si>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</si>
  <si>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</si>
  <si>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</si>
  <si>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</si>
  <si>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</si>
  <si>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</si>
  <si>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</si>
  <si>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</si>
  <si>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</si>
  <si>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</si>
  <si>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</si>
  <si>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</si>
  <si>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</si>
  <si>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</si>
  <si>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</si>
  <si>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</si>
  <si>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</si>
  <si>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</si>
  <si>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</si>
  <si>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</si>
  <si>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</si>
  <si>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</si>
  <si>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</si>
  <si>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</si>
  <si>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</si>
  <si>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</si>
  <si>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</si>
  <si>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</si>
  <si>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</si>
  <si>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</si>
  <si>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</si>
  <si>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</si>
  <si>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</si>
  <si>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</si>
  <si>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</si>
  <si>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</si>
  <si>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</si>
  <si>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</si>
  <si>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</si>
  <si>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</si>
  <si>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</si>
  <si>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</si>
  <si>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</si>
  <si>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</si>
  <si>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</si>
  <si>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</si>
  <si>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</si>
  <si>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</si>
  <si>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</si>
  <si>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</si>
  <si>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</si>
  <si>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</si>
  <si>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</si>
  <si>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</si>
  <si>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</si>
  <si>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</si>
  <si>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</si>
  <si>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</si>
  <si>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</si>
  <si>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</si>
  <si>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</si>
  <si>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</si>
  <si>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</si>
  <si>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</si>
  <si>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</si>
  <si>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</si>
  <si>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</si>
  <si>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</si>
  <si>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</si>
  <si>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</si>
  <si>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</si>
  <si>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</si>
  <si>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</si>
  <si>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</si>
  <si>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</si>
  <si>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</si>
  <si>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</si>
  <si>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</si>
  <si>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</si>
  <si>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</si>
  <si>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</si>
  <si>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</si>
  <si>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</si>
  <si>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</si>
  <si>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</si>
  <si>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</si>
  <si>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</si>
  <si>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</si>
  <si>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</si>
  <si>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</si>
  <si>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</si>
  <si>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</si>
  <si>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</si>
  <si>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</si>
  <si>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</si>
  <si>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</si>
  <si>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</si>
  <si>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</si>
  <si>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</si>
  <si>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</si>
  <si>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</si>
  <si>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</si>
  <si>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</si>
  <si>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</si>
  <si>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</si>
  <si>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</si>
  <si>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</si>
  <si>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</si>
  <si>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</si>
  <si>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</si>
  <si>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</si>
  <si>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</si>
  <si>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</si>
  <si>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</si>
  <si>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</si>
  <si>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</si>
  <si>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</si>
  <si>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</si>
  <si>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</si>
  <si>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</si>
  <si>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</si>
  <si>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</si>
  <si>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</si>
  <si>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</si>
  <si>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</si>
  <si>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</si>
  <si>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</si>
  <si>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</si>
  <si>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</si>
  <si>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</si>
  <si>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</si>
  <si>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</si>
  <si>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</si>
  <si>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</si>
  <si>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</si>
  <si>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</si>
  <si>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</si>
  <si>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</si>
  <si>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</si>
  <si>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</si>
  <si>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</si>
  <si>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</si>
  <si>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</si>
  <si>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</si>
  <si>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</si>
  <si>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</si>
  <si>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</si>
  <si>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</si>
  <si>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</si>
  <si>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</si>
  <si>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</si>
  <si>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</si>
  <si>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</si>
  <si>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</si>
  <si>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</si>
  <si>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</si>
  <si>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</si>
  <si>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</si>
  <si>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</si>
  <si>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</si>
  <si>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</si>
  <si>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</si>
  <si>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</si>
  <si>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</si>
  <si>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</si>
  <si>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</si>
  <si>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</si>
  <si>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</si>
  <si>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</si>
  <si>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</si>
  <si>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</si>
  <si>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</si>
  <si>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</si>
  <si>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</si>
  <si>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</si>
  <si>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</si>
  <si>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</si>
  <si>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</si>
  <si>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</si>
  <si>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</si>
  <si>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</si>
  <si>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</si>
  <si>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</si>
  <si>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</si>
  <si>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</si>
  <si>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</si>
  <si>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</si>
  <si>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</si>
  <si>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</si>
  <si>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</si>
  <si>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</si>
  <si>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</si>
  <si>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</si>
  <si>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</si>
  <si>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</si>
  <si>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</si>
  <si>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</si>
  <si>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</si>
  <si>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</si>
  <si>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</si>
  <si>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</si>
  <si>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</si>
  <si>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</si>
  <si>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</si>
  <si>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</si>
  <si>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</si>
  <si>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</si>
  <si>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</si>
  <si>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</si>
  <si>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</si>
  <si>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</si>
  <si>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</si>
  <si>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</si>
  <si>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</si>
  <si>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</si>
  <si>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</si>
  <si>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</si>
  <si>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</si>
  <si>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</si>
  <si>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</si>
  <si>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</si>
  <si>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</si>
  <si>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</si>
  <si>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</si>
  <si>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</si>
  <si>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</si>
  <si>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</si>
  <si>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</si>
  <si>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</si>
  <si>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</si>
  <si>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</si>
  <si>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</si>
  <si>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</si>
  <si>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</si>
  <si>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</si>
  <si>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</si>
  <si>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</si>
  <si>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</si>
  <si>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</si>
  <si>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</si>
  <si>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</si>
  <si>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</si>
  <si>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</si>
  <si>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</si>
  <si>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</si>
  <si>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</si>
  <si>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</si>
  <si>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</si>
  <si>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</si>
  <si>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</si>
  <si>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</si>
  <si>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</si>
  <si>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</si>
  <si>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</si>
  <si>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</si>
  <si>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</si>
  <si>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</si>
  <si>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</si>
  <si>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</si>
  <si>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</si>
  <si>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</si>
  <si>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</si>
  <si>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</si>
  <si>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</si>
  <si>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</si>
  <si>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</si>
  <si>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</si>
  <si>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</si>
  <si>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</si>
  <si>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</si>
  <si>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</si>
  <si>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</si>
  <si>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</si>
  <si>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</si>
  <si>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</si>
  <si>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</si>
  <si>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</si>
  <si>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</si>
  <si>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</si>
  <si>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</si>
  <si>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</si>
  <si>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</si>
  <si>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</si>
  <si>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</si>
  <si>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</si>
  <si>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</si>
  <si>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</si>
  <si>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</si>
  <si>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</si>
  <si>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</si>
  <si>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</si>
  <si>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</si>
  <si>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</si>
  <si>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</si>
  <si>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</si>
  <si>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</si>
  <si>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</si>
  <si>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</si>
  <si>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</si>
  <si>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</si>
  <si>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</si>
  <si>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</si>
  <si>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</si>
  <si>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</si>
  <si>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</si>
  <si>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</si>
  <si>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</si>
  <si>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</si>
  <si>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</si>
  <si>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</si>
  <si>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</si>
  <si>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</si>
  <si>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</si>
  <si>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</si>
  <si>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</si>
  <si>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</si>
  <si>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</si>
  <si>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</si>
  <si>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</si>
  <si>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</si>
  <si>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</si>
  <si>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</si>
  <si>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</si>
  <si>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</si>
  <si>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</si>
  <si>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</si>
  <si>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</si>
  <si>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</si>
  <si>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</si>
  <si>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</si>
  <si>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</si>
  <si>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</si>
  <si>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</si>
  <si>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</si>
  <si>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</si>
  <si>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</si>
  <si>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</si>
  <si>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</si>
  <si>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</si>
  <si>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</si>
  <si>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</si>
  <si>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</si>
  <si>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</si>
  <si>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</si>
  <si>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</si>
  <si>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</si>
  <si>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</si>
  <si>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</si>
  <si>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</si>
  <si>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</si>
  <si>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</si>
  <si>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</si>
  <si>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</si>
  <si>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</si>
  <si>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</si>
  <si>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</si>
  <si>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</si>
  <si>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</si>
  <si>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</si>
  <si>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</si>
  <si>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</si>
  <si>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</si>
  <si>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</si>
  <si>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</si>
  <si>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</si>
  <si>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</si>
  <si>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</si>
  <si>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</si>
  <si>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</si>
  <si>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</si>
  <si>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</si>
  <si>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</si>
  <si>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</si>
  <si>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</si>
  <si>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</si>
  <si>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</si>
  <si>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</si>
  <si>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</si>
  <si>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</si>
  <si>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</si>
  <si>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</si>
  <si>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</si>
  <si>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</si>
  <si>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</si>
  <si>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</si>
  <si>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</si>
  <si>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</si>
  <si>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</si>
  <si>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</si>
  <si>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</si>
  <si>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</si>
  <si>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</si>
  <si>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</si>
  <si>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</si>
  <si>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</si>
  <si>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</si>
  <si>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</si>
  <si>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</si>
  <si>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</si>
  <si>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</si>
  <si>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</si>
  <si>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</si>
  <si>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</si>
  <si>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</si>
  <si>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</si>
  <si>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</si>
  <si>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</si>
  <si>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</si>
  <si>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</si>
  <si>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</si>
  <si>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</si>
  <si>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</si>
  <si>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</si>
  <si>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</si>
  <si>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</si>
  <si>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</si>
  <si>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</si>
  <si>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</si>
  <si>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</si>
  <si>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</si>
  <si>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</si>
  <si>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</si>
  <si>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</si>
  <si>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</si>
  <si>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</si>
  <si>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</si>
  <si>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</si>
  <si>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</si>
  <si>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</si>
  <si>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</si>
  <si>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</si>
  <si>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</si>
  <si>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</si>
  <si>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</si>
  <si>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</si>
  <si>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</si>
  <si>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</si>
  <si>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</si>
  <si>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</si>
  <si>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</si>
  <si>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</si>
  <si>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</si>
  <si>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</si>
  <si>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</si>
  <si>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</si>
  <si>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</si>
  <si>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</si>
  <si>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</si>
  <si>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</si>
  <si>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</si>
  <si>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</si>
  <si>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</si>
  <si>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</si>
  <si>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</si>
  <si>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</si>
  <si>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</si>
  <si>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</si>
  <si>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Al 31 de Diciembre de 2023 y al 31 de Marzo de 2024 (b)</t>
  </si>
  <si>
    <t>Del 1 de Enero al 31 de Marzo de 2024 (b)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</si>
  <si>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</si>
  <si>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</si>
  <si>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</si>
  <si>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31120M33A010000 CONSEJO DIRECTIVO</t>
  </si>
  <si>
    <t>31120M33A020000 DIRECCION GENERAL</t>
  </si>
  <si>
    <t>31120M33A030000 DIRECCION DE PROYECTOS Y CONSTRUCCION</t>
  </si>
  <si>
    <t>31120M33A040000 DIRECCION DE OPERACION</t>
  </si>
  <si>
    <t>31120M33A050000 DIRECCION APOYO RURAL</t>
  </si>
  <si>
    <t>31120M33A060000 DIRECCION ADMINISTRACION</t>
  </si>
  <si>
    <t>31120M33A070000 DIRECCION CALIDAD DE AGUA</t>
  </si>
  <si>
    <t>31120M33A080000 DIRECCION COMERCIALIZACION</t>
  </si>
  <si>
    <t>31120M33A090000 DIRECCION FACTILIDADES</t>
  </si>
  <si>
    <t>2023 4 (d)</t>
  </si>
  <si>
    <t>2024 5 (d)</t>
  </si>
  <si>
    <r>
      <t xml:space="preserve">Año del Ejercicio 2024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</si>
  <si>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2023 1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</si>
</sst>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6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4" fontId="0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0" fillId="0" borderId="14" xfId="5" applyNumberFormat="1" applyFont="1" applyFill="1" applyBorder="1" applyAlignment="1">
      <alignment horizontal="right" vertical="center"/>
    </xf>
    <xf numFmtId="165" fontId="2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Protection="1">
      <protection locked="0"/>
    </xf>
    <xf numFmtId="4" fontId="0" fillId="0" borderId="14" xfId="5" applyNumberFormat="1" applyFont="1" applyFill="1" applyBorder="1" applyProtection="1"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0" fillId="0" borderId="14" xfId="5" applyNumberFormat="1" applyFont="1" applyFill="1" applyBorder="1" applyAlignment="1" applyProtection="1">
      <alignment vertical="center"/>
      <protection locked="0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165" fontId="0" fillId="3" borderId="14" xfId="5" applyNumberFormat="1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165" fontId="1" fillId="0" borderId="14" xfId="5" applyNumberFormat="1" applyFont="1" applyFill="1" applyBorder="1" applyAlignment="1" applyProtection="1">
      <alignment vertical="center"/>
      <protection locked="0"/>
    </xf>
    <xf numFmtId="165" fontId="0" fillId="0" borderId="14" xfId="5" applyNumberFormat="1" applyFont="1" applyFill="1" applyBorder="1" applyAlignment="1" applyProtection="1">
      <alignment vertical="center"/>
      <protection locked="0"/>
    </xf>
    <xf numFmtId="165" fontId="1" fillId="0" borderId="8" xfId="5" applyNumberFormat="1" applyFont="1" applyFill="1" applyBorder="1" applyAlignment="1" applyProtection="1">
      <alignment vertical="center"/>
      <protection locked="0"/>
    </xf>
    <xf numFmtId="165" fontId="0" fillId="0" borderId="8" xfId="5" applyNumberFormat="1" applyFont="1" applyFill="1" applyBorder="1" applyAlignment="1" applyProtection="1">
      <alignment vertical="center"/>
      <protection locked="0"/>
    </xf>
    <xf numFmtId="165" fontId="1" fillId="0" borderId="8" xfId="6" applyNumberFormat="1" applyFont="1" applyFill="1" applyBorder="1" applyAlignment="1" applyProtection="1">
      <alignment horizontal="right" vertical="center"/>
      <protection locked="0"/>
    </xf>
    <xf numFmtId="165" fontId="0" fillId="0" borderId="8" xfId="6" applyNumberFormat="1" applyFont="1" applyFill="1" applyBorder="1" applyAlignment="1" applyProtection="1">
      <alignment horizontal="right" vertical="center"/>
      <protection locked="0"/>
    </xf>
    <xf numFmtId="165" fontId="0" fillId="0" borderId="8" xfId="1" applyNumberFormat="1" applyFont="1" applyFill="1" applyBorder="1" applyAlignment="1" applyProtection="1">
      <alignment horizontal="right" vertical="center"/>
      <protection locked="0"/>
    </xf>
    <xf numFmtId="4" fontId="0" fillId="0" borderId="14" xfId="0" applyNumberFormat="1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7">
    <cellStyle name="Millares" xfId="1" builtinId="3"/>
    <cellStyle name="Millares 10" xfId="5"/>
    <cellStyle name="Millares 2" xfId="6"/>
    <cellStyle name="Normal" xfId="0" builtinId="0"/>
    <cellStyle name="Normal 2" xfId="3"/>
    <cellStyle name="Normal 2 2" xfId="2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F82"/>
  <sheetViews>
    <sheetView showGridLines="0" topLeftCell="B14" zoomScale="75" zoomScaleNormal="75" workbookViewId="0">
      <selection activeCell="D46" sqref="D46"/>
    </sheetView>
  </sheetViews>
  <sheetFormatPr baseColWidth="10" defaultColWidth="11" defaultRowHeight="15" x14ac:dyDescent="0.25"/>
  <cols>
    <col min="1" max="1" width="96.42578125" customWidth="1"/>
    <col min="2" max="2" width="16.140625" bestFit="1" customWidth="1"/>
    <col min="3" max="3" width="18.5703125" bestFit="1" customWidth="1"/>
    <col min="4" max="4" width="98.7109375" bestFit="1" customWidth="1"/>
    <col min="5" max="6" width="15.5703125" customWidth="1"/>
  </cols>
  <sheetData>
    <row r="1" spans="1:6" ht="40.9" customHeight="1" x14ac:dyDescent="0.25">
      <c r="A1" s="179" t="s">
        <v>0</v>
      </c>
      <c r="B1" s="180"/>
      <c r="C1" s="180"/>
      <c r="D1" s="180"/>
      <c r="E1" s="180"/>
      <c r="F1" s="181"/>
    </row>
    <row r="2" spans="1:6" ht="15" customHeight="1" x14ac:dyDescent="0.25">
      <c r="A2" s="110" t="s">
        <v>1</v>
      </c>
      <c r="B2" s="111"/>
      <c r="C2" s="111"/>
      <c r="D2" s="111"/>
      <c r="E2" s="111"/>
      <c r="F2" s="112"/>
    </row>
    <row r="3" spans="1:6" ht="15" customHeight="1" x14ac:dyDescent="0.25">
      <c r="A3" s="113" t="s">
        <v>2</v>
      </c>
      <c r="B3" s="114"/>
      <c r="C3" s="114"/>
      <c r="D3" s="114"/>
      <c r="E3" s="114"/>
      <c r="F3" s="115"/>
    </row>
    <row r="4" spans="1:6" ht="12.95" customHeight="1" x14ac:dyDescent="0.25">
      <c r="A4" s="113" t="s">
        <v>594</v>
      </c>
      <c r="B4" s="114"/>
      <c r="C4" s="114"/>
      <c r="D4" s="114"/>
      <c r="E4" s="114"/>
      <c r="F4" s="115"/>
    </row>
    <row r="5" spans="1:6" ht="12.95" customHeight="1" x14ac:dyDescent="0.25">
      <c r="A5" s="116" t="s">
        <v>3</v>
      </c>
      <c r="B5" s="117"/>
      <c r="C5" s="117"/>
      <c r="D5" s="117"/>
      <c r="E5" s="117"/>
      <c r="F5" s="118"/>
    </row>
    <row r="6" spans="1:6" ht="41.45" customHeight="1" x14ac:dyDescent="0.25">
      <c r="A6" s="40" t="s">
        <v>4</v>
      </c>
      <c r="B6" s="41" t="s">
        <v>591</v>
      </c>
      <c r="C6" s="1" t="s">
        <v>592</v>
      </c>
      <c r="D6" s="42" t="s">
        <v>5</v>
      </c>
      <c r="E6" s="41" t="s">
        <v>591</v>
      </c>
      <c r="F6" s="1" t="s">
        <v>592</v>
      </c>
    </row>
    <row r="7" spans="1:6" ht="12.95" customHeight="1" x14ac:dyDescent="0.25">
      <c r="A7" s="43" t="s">
        <v>6</v>
      </c>
      <c r="B7" s="44"/>
      <c r="C7" s="44"/>
      <c r="D7" s="43" t="s">
        <v>7</v>
      </c>
      <c r="E7" s="44"/>
      <c r="F7" s="44"/>
    </row>
    <row r="8" spans="1:6" x14ac:dyDescent="0.25">
      <c r="A8" s="2" t="s">
        <v>8</v>
      </c>
      <c r="B8" s="45"/>
      <c r="C8" s="45"/>
      <c r="D8" s="2" t="s">
        <v>9</v>
      </c>
      <c r="E8" s="45"/>
      <c r="F8" s="45"/>
    </row>
    <row r="9" spans="1:6" x14ac:dyDescent="0.25">
      <c r="A9" s="46" t="s">
        <v>10</v>
      </c>
      <c r="B9" s="160">
        <v>23873021.419999998</v>
      </c>
      <c r="C9" s="160">
        <v>27699325.099999998</v>
      </c>
      <c r="D9" s="46" t="s">
        <v>11</v>
      </c>
      <c r="E9" s="160">
        <v>33280218.620000001</v>
      </c>
      <c r="F9" s="160">
        <v>20075556.280000005</v>
      </c>
    </row>
    <row r="10" spans="1:6" x14ac:dyDescent="0.25">
      <c r="A10" s="48" t="s">
        <v>12</v>
      </c>
      <c r="B10" s="161">
        <v>-151.96</v>
      </c>
      <c r="C10" s="161">
        <v>-151.96</v>
      </c>
      <c r="D10" s="48" t="s">
        <v>13</v>
      </c>
      <c r="E10" s="161">
        <v>22482.240000000002</v>
      </c>
      <c r="F10" s="161">
        <v>22482.2</v>
      </c>
    </row>
    <row r="11" spans="1:6" x14ac:dyDescent="0.25">
      <c r="A11" s="48" t="s">
        <v>14</v>
      </c>
      <c r="B11" s="161">
        <v>23873173.379999999</v>
      </c>
      <c r="C11" s="161">
        <v>27699477.059999999</v>
      </c>
      <c r="D11" s="48" t="s">
        <v>15</v>
      </c>
      <c r="E11" s="161">
        <v>24239.81</v>
      </c>
      <c r="F11" s="161">
        <v>24239.81</v>
      </c>
    </row>
    <row r="12" spans="1:6" x14ac:dyDescent="0.25">
      <c r="A12" s="48" t="s">
        <v>16</v>
      </c>
      <c r="B12" s="161">
        <v>0</v>
      </c>
      <c r="C12" s="161">
        <v>0</v>
      </c>
      <c r="D12" s="48" t="s">
        <v>17</v>
      </c>
      <c r="E12" s="161">
        <v>2068.23</v>
      </c>
      <c r="F12" s="161">
        <v>19182</v>
      </c>
    </row>
    <row r="13" spans="1:6" x14ac:dyDescent="0.25">
      <c r="A13" s="48" t="s">
        <v>18</v>
      </c>
      <c r="B13" s="161">
        <v>0</v>
      </c>
      <c r="C13" s="161">
        <v>0</v>
      </c>
      <c r="D13" s="48" t="s">
        <v>19</v>
      </c>
      <c r="E13" s="161">
        <v>0</v>
      </c>
      <c r="F13" s="161">
        <v>0</v>
      </c>
    </row>
    <row r="14" spans="1:6" x14ac:dyDescent="0.25">
      <c r="A14" s="48" t="s">
        <v>20</v>
      </c>
      <c r="B14" s="161">
        <v>0</v>
      </c>
      <c r="C14" s="161">
        <v>0</v>
      </c>
      <c r="D14" s="48" t="s">
        <v>21</v>
      </c>
      <c r="E14" s="161">
        <v>0</v>
      </c>
      <c r="F14" s="161">
        <v>0</v>
      </c>
    </row>
    <row r="15" spans="1:6" x14ac:dyDescent="0.25">
      <c r="A15" s="48" t="s">
        <v>22</v>
      </c>
      <c r="B15" s="161">
        <v>0</v>
      </c>
      <c r="C15" s="161">
        <v>0</v>
      </c>
      <c r="D15" s="48" t="s">
        <v>23</v>
      </c>
      <c r="E15" s="161">
        <v>0</v>
      </c>
      <c r="F15" s="161">
        <v>0</v>
      </c>
    </row>
    <row r="16" spans="1:6" x14ac:dyDescent="0.25">
      <c r="A16" s="48" t="s">
        <v>24</v>
      </c>
      <c r="B16" s="161">
        <v>0</v>
      </c>
      <c r="C16" s="161">
        <v>0</v>
      </c>
      <c r="D16" s="48" t="s">
        <v>25</v>
      </c>
      <c r="E16" s="161">
        <v>32083554.039999999</v>
      </c>
      <c r="F16" s="161">
        <v>19047538.350000001</v>
      </c>
    </row>
    <row r="17" spans="1:6" x14ac:dyDescent="0.25">
      <c r="A17" s="46" t="s">
        <v>26</v>
      </c>
      <c r="B17" s="160">
        <v>106134056.17000002</v>
      </c>
      <c r="C17" s="160">
        <v>85883351.039999992</v>
      </c>
      <c r="D17" s="48" t="s">
        <v>27</v>
      </c>
      <c r="E17" s="161">
        <v>0</v>
      </c>
      <c r="F17" s="161">
        <v>0</v>
      </c>
    </row>
    <row r="18" spans="1:6" x14ac:dyDescent="0.25">
      <c r="A18" s="48" t="s">
        <v>28</v>
      </c>
      <c r="B18" s="161">
        <v>0</v>
      </c>
      <c r="C18" s="161">
        <v>0</v>
      </c>
      <c r="D18" s="48" t="s">
        <v>29</v>
      </c>
      <c r="E18" s="161">
        <v>1147874.3</v>
      </c>
      <c r="F18" s="161">
        <v>962113.92</v>
      </c>
    </row>
    <row r="19" spans="1:6" x14ac:dyDescent="0.25">
      <c r="A19" s="48" t="s">
        <v>30</v>
      </c>
      <c r="B19" s="161">
        <v>18867046.940000001</v>
      </c>
      <c r="C19" s="161">
        <v>18779872.800000001</v>
      </c>
      <c r="D19" s="46" t="s">
        <v>31</v>
      </c>
      <c r="E19" s="160">
        <v>0</v>
      </c>
      <c r="F19" s="160">
        <v>0</v>
      </c>
    </row>
    <row r="20" spans="1:6" x14ac:dyDescent="0.25">
      <c r="A20" s="48" t="s">
        <v>32</v>
      </c>
      <c r="B20" s="161">
        <v>15500</v>
      </c>
      <c r="C20" s="161">
        <v>4000</v>
      </c>
      <c r="D20" s="48" t="s">
        <v>33</v>
      </c>
      <c r="E20" s="161">
        <v>0</v>
      </c>
      <c r="F20" s="161">
        <v>0</v>
      </c>
    </row>
    <row r="21" spans="1:6" x14ac:dyDescent="0.25">
      <c r="A21" s="48" t="s">
        <v>34</v>
      </c>
      <c r="B21" s="161">
        <v>55156501.880000003</v>
      </c>
      <c r="C21" s="161">
        <v>55037922.549999997</v>
      </c>
      <c r="D21" s="48" t="s">
        <v>35</v>
      </c>
      <c r="E21" s="161">
        <v>0</v>
      </c>
      <c r="F21" s="161">
        <v>0</v>
      </c>
    </row>
    <row r="22" spans="1:6" x14ac:dyDescent="0.25">
      <c r="A22" s="48" t="s">
        <v>36</v>
      </c>
      <c r="B22" s="161">
        <v>45501</v>
      </c>
      <c r="C22" s="161">
        <v>40501</v>
      </c>
      <c r="D22" s="48" t="s">
        <v>37</v>
      </c>
      <c r="E22" s="161">
        <v>0</v>
      </c>
      <c r="F22" s="161">
        <v>0</v>
      </c>
    </row>
    <row r="23" spans="1:6" x14ac:dyDescent="0.25">
      <c r="A23" s="48" t="s">
        <v>38</v>
      </c>
      <c r="B23" s="161">
        <v>0</v>
      </c>
      <c r="C23" s="161">
        <v>0</v>
      </c>
      <c r="D23" s="46" t="s">
        <v>39</v>
      </c>
      <c r="E23" s="160">
        <v>0</v>
      </c>
      <c r="F23" s="160">
        <v>0</v>
      </c>
    </row>
    <row r="24" spans="1:6" x14ac:dyDescent="0.25">
      <c r="A24" s="48" t="s">
        <v>40</v>
      </c>
      <c r="B24" s="161">
        <v>32049506.350000001</v>
      </c>
      <c r="C24" s="161">
        <v>12021054.689999999</v>
      </c>
      <c r="D24" s="48" t="s">
        <v>41</v>
      </c>
      <c r="E24" s="161">
        <v>0</v>
      </c>
      <c r="F24" s="161">
        <v>0</v>
      </c>
    </row>
    <row r="25" spans="1:6" x14ac:dyDescent="0.25">
      <c r="A25" s="46" t="s">
        <v>42</v>
      </c>
      <c r="B25" s="160">
        <v>4500168.2699999996</v>
      </c>
      <c r="C25" s="160">
        <v>4524848.91</v>
      </c>
      <c r="D25" s="48" t="s">
        <v>43</v>
      </c>
      <c r="E25" s="161">
        <v>0</v>
      </c>
      <c r="F25" s="161">
        <v>0</v>
      </c>
    </row>
    <row r="26" spans="1:6" x14ac:dyDescent="0.25">
      <c r="A26" s="48" t="s">
        <v>44</v>
      </c>
      <c r="B26" s="161">
        <v>81448.009999999995</v>
      </c>
      <c r="C26" s="161">
        <v>81448.009999999995</v>
      </c>
      <c r="D26" s="46" t="s">
        <v>45</v>
      </c>
      <c r="E26" s="161">
        <v>0</v>
      </c>
      <c r="F26" s="161">
        <v>0</v>
      </c>
    </row>
    <row r="27" spans="1:6" x14ac:dyDescent="0.25">
      <c r="A27" s="48" t="s">
        <v>46</v>
      </c>
      <c r="B27" s="161">
        <v>83130.240000000005</v>
      </c>
      <c r="C27" s="161">
        <v>83130.240000000005</v>
      </c>
      <c r="D27" s="46" t="s">
        <v>47</v>
      </c>
      <c r="E27" s="160">
        <v>0</v>
      </c>
      <c r="F27" s="160">
        <v>0</v>
      </c>
    </row>
    <row r="28" spans="1:6" x14ac:dyDescent="0.25">
      <c r="A28" s="48" t="s">
        <v>48</v>
      </c>
      <c r="B28" s="161">
        <v>0</v>
      </c>
      <c r="C28" s="161">
        <v>0</v>
      </c>
      <c r="D28" s="48" t="s">
        <v>49</v>
      </c>
      <c r="E28" s="161">
        <v>0</v>
      </c>
      <c r="F28" s="161">
        <v>0</v>
      </c>
    </row>
    <row r="29" spans="1:6" x14ac:dyDescent="0.25">
      <c r="A29" s="48" t="s">
        <v>50</v>
      </c>
      <c r="B29" s="161">
        <v>4335590.0199999996</v>
      </c>
      <c r="C29" s="161">
        <v>4360270.66</v>
      </c>
      <c r="D29" s="48" t="s">
        <v>51</v>
      </c>
      <c r="E29" s="161">
        <v>0</v>
      </c>
      <c r="F29" s="161">
        <v>0</v>
      </c>
    </row>
    <row r="30" spans="1:6" x14ac:dyDescent="0.25">
      <c r="A30" s="48" t="s">
        <v>52</v>
      </c>
      <c r="B30" s="161">
        <v>0</v>
      </c>
      <c r="C30" s="161">
        <v>0</v>
      </c>
      <c r="D30" s="48" t="s">
        <v>53</v>
      </c>
      <c r="E30" s="161">
        <v>0</v>
      </c>
      <c r="F30" s="161">
        <v>0</v>
      </c>
    </row>
    <row r="31" spans="1:6" x14ac:dyDescent="0.25">
      <c r="A31" s="46" t="s">
        <v>54</v>
      </c>
      <c r="B31" s="160">
        <v>0</v>
      </c>
      <c r="C31" s="160">
        <v>0</v>
      </c>
      <c r="D31" s="46" t="s">
        <v>55</v>
      </c>
      <c r="E31" s="160">
        <v>0</v>
      </c>
      <c r="F31" s="160">
        <v>0</v>
      </c>
    </row>
    <row r="32" spans="1:6" x14ac:dyDescent="0.25">
      <c r="A32" s="48" t="s">
        <v>56</v>
      </c>
      <c r="B32" s="161">
        <v>0</v>
      </c>
      <c r="C32" s="161">
        <v>0</v>
      </c>
      <c r="D32" s="48" t="s">
        <v>57</v>
      </c>
      <c r="E32" s="160">
        <v>0</v>
      </c>
      <c r="F32" s="160">
        <v>0</v>
      </c>
    </row>
    <row r="33" spans="1:6" ht="14.45" customHeight="1" x14ac:dyDescent="0.25">
      <c r="A33" s="48" t="s">
        <v>58</v>
      </c>
      <c r="B33" s="161">
        <v>0</v>
      </c>
      <c r="C33" s="161">
        <v>0</v>
      </c>
      <c r="D33" s="48" t="s">
        <v>59</v>
      </c>
      <c r="E33" s="161">
        <v>0</v>
      </c>
      <c r="F33" s="161">
        <v>0</v>
      </c>
    </row>
    <row r="34" spans="1:6" ht="14.45" customHeight="1" x14ac:dyDescent="0.25">
      <c r="A34" s="48" t="s">
        <v>60</v>
      </c>
      <c r="B34" s="161">
        <v>0</v>
      </c>
      <c r="C34" s="161">
        <v>0</v>
      </c>
      <c r="D34" s="48" t="s">
        <v>61</v>
      </c>
      <c r="E34" s="161">
        <v>0</v>
      </c>
      <c r="F34" s="161">
        <v>0</v>
      </c>
    </row>
    <row r="35" spans="1:6" ht="14.45" customHeight="1" x14ac:dyDescent="0.25">
      <c r="A35" s="48" t="s">
        <v>62</v>
      </c>
      <c r="B35" s="161">
        <v>0</v>
      </c>
      <c r="C35" s="161">
        <v>0</v>
      </c>
      <c r="D35" s="48" t="s">
        <v>63</v>
      </c>
      <c r="E35" s="161">
        <v>0</v>
      </c>
      <c r="F35" s="161">
        <v>0</v>
      </c>
    </row>
    <row r="36" spans="1:6" ht="14.45" customHeight="1" x14ac:dyDescent="0.25">
      <c r="A36" s="48" t="s">
        <v>64</v>
      </c>
      <c r="B36" s="161">
        <v>0</v>
      </c>
      <c r="C36" s="161">
        <v>0</v>
      </c>
      <c r="D36" s="48" t="s">
        <v>65</v>
      </c>
      <c r="E36" s="161">
        <v>0</v>
      </c>
      <c r="F36" s="161">
        <v>0</v>
      </c>
    </row>
    <row r="37" spans="1:6" ht="14.45" customHeight="1" x14ac:dyDescent="0.25">
      <c r="A37" s="46" t="s">
        <v>66</v>
      </c>
      <c r="B37" s="161">
        <v>3061544.18</v>
      </c>
      <c r="C37" s="161">
        <v>3061544.18</v>
      </c>
      <c r="D37" s="48" t="s">
        <v>67</v>
      </c>
      <c r="E37" s="161">
        <v>0</v>
      </c>
      <c r="F37" s="161">
        <v>0</v>
      </c>
    </row>
    <row r="38" spans="1:6" x14ac:dyDescent="0.25">
      <c r="A38" s="46" t="s">
        <v>68</v>
      </c>
      <c r="B38" s="160">
        <v>0</v>
      </c>
      <c r="C38" s="160">
        <v>0</v>
      </c>
      <c r="D38" s="46" t="s">
        <v>69</v>
      </c>
      <c r="E38" s="160">
        <v>0</v>
      </c>
      <c r="F38" s="160">
        <v>0</v>
      </c>
    </row>
    <row r="39" spans="1:6" x14ac:dyDescent="0.25">
      <c r="A39" s="48" t="s">
        <v>70</v>
      </c>
      <c r="B39" s="161">
        <v>0</v>
      </c>
      <c r="C39" s="161">
        <v>0</v>
      </c>
      <c r="D39" s="48" t="s">
        <v>71</v>
      </c>
      <c r="E39" s="161">
        <v>0</v>
      </c>
      <c r="F39" s="161">
        <v>0</v>
      </c>
    </row>
    <row r="40" spans="1:6" x14ac:dyDescent="0.25">
      <c r="A40" s="48" t="s">
        <v>72</v>
      </c>
      <c r="B40" s="161">
        <v>0</v>
      </c>
      <c r="C40" s="161">
        <v>0</v>
      </c>
      <c r="D40" s="48" t="s">
        <v>73</v>
      </c>
      <c r="E40" s="161">
        <v>0</v>
      </c>
      <c r="F40" s="161">
        <v>0</v>
      </c>
    </row>
    <row r="41" spans="1:6" x14ac:dyDescent="0.25">
      <c r="A41" s="46" t="s">
        <v>74</v>
      </c>
      <c r="B41" s="160">
        <v>0</v>
      </c>
      <c r="C41" s="160">
        <v>0</v>
      </c>
      <c r="D41" s="48" t="s">
        <v>75</v>
      </c>
      <c r="E41" s="161">
        <v>0</v>
      </c>
      <c r="F41" s="161">
        <v>0</v>
      </c>
    </row>
    <row r="42" spans="1:6" x14ac:dyDescent="0.25">
      <c r="A42" s="48" t="s">
        <v>76</v>
      </c>
      <c r="B42" s="161">
        <v>0</v>
      </c>
      <c r="C42" s="161">
        <v>0</v>
      </c>
      <c r="D42" s="46" t="s">
        <v>77</v>
      </c>
      <c r="E42" s="160">
        <v>0</v>
      </c>
      <c r="F42" s="160">
        <v>0</v>
      </c>
    </row>
    <row r="43" spans="1:6" x14ac:dyDescent="0.25">
      <c r="A43" s="48" t="s">
        <v>78</v>
      </c>
      <c r="B43" s="161">
        <v>0</v>
      </c>
      <c r="C43" s="161">
        <v>0</v>
      </c>
      <c r="D43" s="48" t="s">
        <v>79</v>
      </c>
      <c r="E43" s="161">
        <v>0</v>
      </c>
      <c r="F43" s="161">
        <v>0</v>
      </c>
    </row>
    <row r="44" spans="1:6" x14ac:dyDescent="0.25">
      <c r="A44" s="48" t="s">
        <v>80</v>
      </c>
      <c r="B44" s="161">
        <v>0</v>
      </c>
      <c r="C44" s="161">
        <v>0</v>
      </c>
      <c r="D44" s="48" t="s">
        <v>81</v>
      </c>
      <c r="E44" s="161">
        <v>0</v>
      </c>
      <c r="F44" s="161">
        <v>0</v>
      </c>
    </row>
    <row r="45" spans="1:6" x14ac:dyDescent="0.25">
      <c r="A45" s="48" t="s">
        <v>82</v>
      </c>
      <c r="B45" s="161">
        <v>0</v>
      </c>
      <c r="C45" s="161">
        <v>0</v>
      </c>
      <c r="D45" s="48" t="s">
        <v>83</v>
      </c>
      <c r="E45" s="161">
        <v>0</v>
      </c>
      <c r="F45" s="161">
        <v>0</v>
      </c>
    </row>
    <row r="46" spans="1:6" x14ac:dyDescent="0.25">
      <c r="A46" s="45"/>
      <c r="B46" s="49"/>
      <c r="C46" s="49"/>
      <c r="D46" s="45"/>
      <c r="E46" s="162"/>
      <c r="F46" s="162"/>
    </row>
    <row r="47" spans="1:6" x14ac:dyDescent="0.25">
      <c r="A47" s="3" t="s">
        <v>84</v>
      </c>
      <c r="B47" s="4">
        <f>B9+B17+B25+B31+B37+B38+B41</f>
        <v>137568790.04000002</v>
      </c>
      <c r="C47" s="4">
        <f>C9+C17+C25+C31+C37+C38+C41</f>
        <v>121169069.22999999</v>
      </c>
      <c r="D47" s="2" t="s">
        <v>85</v>
      </c>
      <c r="E47" s="4">
        <f>E9+E19+E23+E26+E27+E31+E38+E42</f>
        <v>33280218.620000001</v>
      </c>
      <c r="F47" s="4">
        <f>F9+F19+F23+F26+F27+F31+F38+F42</f>
        <v>20075556.280000005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86</v>
      </c>
      <c r="B49" s="49"/>
      <c r="C49" s="49"/>
      <c r="D49" s="2" t="s">
        <v>87</v>
      </c>
      <c r="E49" s="49"/>
      <c r="F49" s="49"/>
    </row>
    <row r="50" spans="1:6" x14ac:dyDescent="0.25">
      <c r="A50" s="46" t="s">
        <v>88</v>
      </c>
      <c r="B50" s="161">
        <v>0</v>
      </c>
      <c r="C50" s="161">
        <v>0</v>
      </c>
      <c r="D50" s="46" t="s">
        <v>89</v>
      </c>
      <c r="E50" s="47">
        <v>0</v>
      </c>
      <c r="F50" s="47">
        <v>0</v>
      </c>
    </row>
    <row r="51" spans="1:6" x14ac:dyDescent="0.25">
      <c r="A51" s="46" t="s">
        <v>90</v>
      </c>
      <c r="B51" s="161">
        <v>12936784.84</v>
      </c>
      <c r="C51" s="161">
        <v>12936784.84</v>
      </c>
      <c r="D51" s="46" t="s">
        <v>91</v>
      </c>
      <c r="E51" s="47">
        <v>0</v>
      </c>
      <c r="F51" s="47">
        <v>0</v>
      </c>
    </row>
    <row r="52" spans="1:6" x14ac:dyDescent="0.25">
      <c r="A52" s="46" t="s">
        <v>92</v>
      </c>
      <c r="B52" s="161">
        <v>791777883.89999998</v>
      </c>
      <c r="C52" s="161">
        <v>741974900.86000001</v>
      </c>
      <c r="D52" s="46" t="s">
        <v>93</v>
      </c>
      <c r="E52" s="47">
        <v>0</v>
      </c>
      <c r="F52" s="47">
        <v>0</v>
      </c>
    </row>
    <row r="53" spans="1:6" x14ac:dyDescent="0.25">
      <c r="A53" s="46" t="s">
        <v>94</v>
      </c>
      <c r="B53" s="161">
        <v>82937619.209999993</v>
      </c>
      <c r="C53" s="161">
        <v>76751788.079999998</v>
      </c>
      <c r="D53" s="46" t="s">
        <v>95</v>
      </c>
      <c r="E53" s="47">
        <v>0</v>
      </c>
      <c r="F53" s="47">
        <v>0</v>
      </c>
    </row>
    <row r="54" spans="1:6" x14ac:dyDescent="0.25">
      <c r="A54" s="46" t="s">
        <v>96</v>
      </c>
      <c r="B54" s="161">
        <v>7039280.6500000004</v>
      </c>
      <c r="C54" s="161">
        <v>6699531.2699999996</v>
      </c>
      <c r="D54" s="46" t="s">
        <v>97</v>
      </c>
      <c r="E54" s="47">
        <v>0</v>
      </c>
      <c r="F54" s="47">
        <v>0</v>
      </c>
    </row>
    <row r="55" spans="1:6" x14ac:dyDescent="0.25">
      <c r="A55" s="46" t="s">
        <v>98</v>
      </c>
      <c r="B55" s="161">
        <v>-162312421.52000001</v>
      </c>
      <c r="C55" s="161">
        <v>-155349969.81999999</v>
      </c>
      <c r="D55" s="50" t="s">
        <v>99</v>
      </c>
      <c r="E55" s="47">
        <v>0</v>
      </c>
      <c r="F55" s="47">
        <v>0</v>
      </c>
    </row>
    <row r="56" spans="1:6" x14ac:dyDescent="0.25">
      <c r="A56" s="46" t="s">
        <v>100</v>
      </c>
      <c r="B56" s="161">
        <v>35956829.549999997</v>
      </c>
      <c r="C56" s="161">
        <v>34847666.350000001</v>
      </c>
      <c r="D56" s="45"/>
      <c r="E56" s="49"/>
      <c r="F56" s="49"/>
    </row>
    <row r="57" spans="1:6" x14ac:dyDescent="0.25">
      <c r="A57" s="46" t="s">
        <v>101</v>
      </c>
      <c r="B57" s="161">
        <v>0</v>
      </c>
      <c r="C57" s="161">
        <v>0</v>
      </c>
      <c r="D57" s="2" t="s">
        <v>102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103</v>
      </c>
      <c r="B58" s="161">
        <v>0</v>
      </c>
      <c r="C58" s="161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104</v>
      </c>
      <c r="E59" s="4">
        <f>E47+E57</f>
        <v>33280218.620000001</v>
      </c>
      <c r="F59" s="4">
        <f>F47+F57</f>
        <v>20075556.280000005</v>
      </c>
    </row>
    <row r="60" spans="1:6" x14ac:dyDescent="0.25">
      <c r="A60" s="3" t="s">
        <v>105</v>
      </c>
      <c r="B60" s="4">
        <f>SUM(B50:B58)</f>
        <v>768335976.63</v>
      </c>
      <c r="C60" s="4">
        <f>SUM(C50:C58)</f>
        <v>717860701.58000004</v>
      </c>
      <c r="D60" s="45"/>
      <c r="E60" s="49"/>
      <c r="F60" s="49"/>
    </row>
    <row r="61" spans="1:6" x14ac:dyDescent="0.25">
      <c r="A61" s="45"/>
      <c r="B61" s="49"/>
      <c r="C61" s="49"/>
      <c r="D61" s="51" t="s">
        <v>106</v>
      </c>
      <c r="E61" s="49"/>
      <c r="F61" s="49"/>
    </row>
    <row r="62" spans="1:6" x14ac:dyDescent="0.25">
      <c r="A62" s="3" t="s">
        <v>107</v>
      </c>
      <c r="B62" s="4">
        <f>SUM(B47+B60)</f>
        <v>905904766.67000008</v>
      </c>
      <c r="C62" s="4">
        <f>SUM(C47+C60)</f>
        <v>839029770.81000006</v>
      </c>
      <c r="D62" s="45"/>
      <c r="E62" s="49"/>
      <c r="F62" s="49"/>
    </row>
    <row r="63" spans="1:6" x14ac:dyDescent="0.25">
      <c r="A63" s="45"/>
      <c r="B63" s="45"/>
      <c r="C63" s="45"/>
      <c r="D63" s="52" t="s">
        <v>108</v>
      </c>
      <c r="E63" s="160">
        <v>168285924.38999999</v>
      </c>
      <c r="F63" s="160">
        <v>168285924.38999999</v>
      </c>
    </row>
    <row r="64" spans="1:6" x14ac:dyDescent="0.25">
      <c r="A64" s="45"/>
      <c r="B64" s="45"/>
      <c r="C64" s="45"/>
      <c r="D64" s="46" t="s">
        <v>109</v>
      </c>
      <c r="E64" s="161">
        <v>131407137.53</v>
      </c>
      <c r="F64" s="161">
        <v>131407137.53</v>
      </c>
    </row>
    <row r="65" spans="1:6" x14ac:dyDescent="0.25">
      <c r="A65" s="45"/>
      <c r="B65" s="45"/>
      <c r="C65" s="45"/>
      <c r="D65" s="50" t="s">
        <v>110</v>
      </c>
      <c r="E65" s="161">
        <v>36878786.859999999</v>
      </c>
      <c r="F65" s="161">
        <v>36878786.859999999</v>
      </c>
    </row>
    <row r="66" spans="1:6" x14ac:dyDescent="0.25">
      <c r="A66" s="45"/>
      <c r="B66" s="45"/>
      <c r="C66" s="45"/>
      <c r="D66" s="46" t="s">
        <v>111</v>
      </c>
      <c r="E66" s="161">
        <v>0</v>
      </c>
      <c r="F66" s="161">
        <v>0</v>
      </c>
    </row>
    <row r="67" spans="1:6" x14ac:dyDescent="0.25">
      <c r="A67" s="45"/>
      <c r="B67" s="45"/>
      <c r="C67" s="45"/>
      <c r="D67" s="45"/>
      <c r="E67" s="162"/>
      <c r="F67" s="162"/>
    </row>
    <row r="68" spans="1:6" x14ac:dyDescent="0.25">
      <c r="A68" s="45"/>
      <c r="B68" s="45"/>
      <c r="C68" s="45"/>
      <c r="D68" s="52" t="s">
        <v>112</v>
      </c>
      <c r="E68" s="160">
        <v>704338623.65999997</v>
      </c>
      <c r="F68" s="160">
        <v>650668290.13999999</v>
      </c>
    </row>
    <row r="69" spans="1:6" x14ac:dyDescent="0.25">
      <c r="A69" s="53"/>
      <c r="B69" s="45"/>
      <c r="C69" s="45"/>
      <c r="D69" s="46" t="s">
        <v>113</v>
      </c>
      <c r="E69" s="161">
        <v>53670333.520000003</v>
      </c>
      <c r="F69" s="161">
        <v>49078835.030000001</v>
      </c>
    </row>
    <row r="70" spans="1:6" x14ac:dyDescent="0.25">
      <c r="A70" s="53"/>
      <c r="B70" s="45"/>
      <c r="C70" s="45"/>
      <c r="D70" s="46" t="s">
        <v>114</v>
      </c>
      <c r="E70" s="161">
        <v>650668290.13999999</v>
      </c>
      <c r="F70" s="161">
        <v>601589455.11000001</v>
      </c>
    </row>
    <row r="71" spans="1:6" x14ac:dyDescent="0.25">
      <c r="A71" s="53"/>
      <c r="B71" s="45"/>
      <c r="C71" s="45"/>
      <c r="D71" s="46" t="s">
        <v>115</v>
      </c>
      <c r="E71" s="161">
        <v>0</v>
      </c>
      <c r="F71" s="161">
        <v>0</v>
      </c>
    </row>
    <row r="72" spans="1:6" x14ac:dyDescent="0.25">
      <c r="A72" s="53"/>
      <c r="B72" s="45"/>
      <c r="C72" s="45"/>
      <c r="D72" s="46" t="s">
        <v>116</v>
      </c>
      <c r="E72" s="161">
        <v>0</v>
      </c>
      <c r="F72" s="161">
        <v>0</v>
      </c>
    </row>
    <row r="73" spans="1:6" x14ac:dyDescent="0.25">
      <c r="A73" s="53"/>
      <c r="B73" s="45"/>
      <c r="C73" s="45"/>
      <c r="D73" s="46" t="s">
        <v>117</v>
      </c>
      <c r="E73" s="161">
        <v>0</v>
      </c>
      <c r="F73" s="161">
        <v>0</v>
      </c>
    </row>
    <row r="74" spans="1:6" x14ac:dyDescent="0.25">
      <c r="A74" s="53"/>
      <c r="B74" s="45"/>
      <c r="C74" s="45"/>
      <c r="D74" s="45"/>
      <c r="E74" s="162"/>
      <c r="F74" s="162"/>
    </row>
    <row r="75" spans="1:6" x14ac:dyDescent="0.25">
      <c r="A75" s="53"/>
      <c r="B75" s="45"/>
      <c r="C75" s="45"/>
      <c r="D75" s="52" t="s">
        <v>118</v>
      </c>
      <c r="E75" s="160">
        <v>0</v>
      </c>
      <c r="F75" s="160">
        <v>0</v>
      </c>
    </row>
    <row r="76" spans="1:6" x14ac:dyDescent="0.25">
      <c r="A76" s="53"/>
      <c r="B76" s="45"/>
      <c r="C76" s="45"/>
      <c r="D76" s="46" t="s">
        <v>119</v>
      </c>
      <c r="E76" s="161">
        <v>0</v>
      </c>
      <c r="F76" s="161">
        <v>0</v>
      </c>
    </row>
    <row r="77" spans="1:6" x14ac:dyDescent="0.25">
      <c r="A77" s="53"/>
      <c r="B77" s="45"/>
      <c r="C77" s="45"/>
      <c r="D77" s="46" t="s">
        <v>120</v>
      </c>
      <c r="E77" s="161">
        <v>0</v>
      </c>
      <c r="F77" s="161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121</v>
      </c>
      <c r="E79" s="4">
        <f>E63+E68+E75</f>
        <v>872624548.04999995</v>
      </c>
      <c r="F79" s="4">
        <f>F63+F68+F75</f>
        <v>818954214.52999997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122</v>
      </c>
      <c r="E81" s="4">
        <f>E59+E79</f>
        <v>905904766.66999996</v>
      </c>
      <c r="F81" s="4">
        <f>F59+F79</f>
        <v>839029770.80999994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31:F31 B59:C62 B41:C41 B9:C9 B17:C17 B25:C25 B31:C31 B38:C38 B46:C49 E38:F38 E42:F42 E9:F9 E19:F19 E23:F23 E27:F27 E50:F63 E78:F81 E67:F68 E74:F7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34" orientation="portrait" horizontalDpi="1200" verticalDpi="1200" r:id="rId1"/>
  <ignoredErrors>
    <ignoredError sqref="E47:F62 B48:C49 B46:C46 B47 B59:C62 E78:F8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topLeftCell="C1" zoomScale="75" zoomScaleNormal="75" workbookViewId="0">
      <selection activeCell="G7" sqref="G7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8" t="s">
        <v>448</v>
      </c>
      <c r="B1" s="180"/>
      <c r="C1" s="180"/>
      <c r="D1" s="180"/>
      <c r="E1" s="180"/>
      <c r="F1" s="180"/>
      <c r="G1" s="181"/>
    </row>
    <row r="2" spans="1:7" x14ac:dyDescent="0.25">
      <c r="A2" s="200" t="str">
        <f>'Formato 1'!A2</f>
        <v>NOMBRE DEL ENTE PÚBLICO (a)</v>
      </c>
      <c r="B2" s="201"/>
      <c r="C2" s="201"/>
      <c r="D2" s="201"/>
      <c r="E2" s="201"/>
      <c r="F2" s="201"/>
      <c r="G2" s="202"/>
    </row>
    <row r="3" spans="1:7" x14ac:dyDescent="0.25">
      <c r="A3" s="197" t="s">
        <v>449</v>
      </c>
      <c r="B3" s="198"/>
      <c r="C3" s="198"/>
      <c r="D3" s="198"/>
      <c r="E3" s="198"/>
      <c r="F3" s="198"/>
      <c r="G3" s="199"/>
    </row>
    <row r="4" spans="1:7" x14ac:dyDescent="0.25">
      <c r="A4" s="197" t="s">
        <v>3</v>
      </c>
      <c r="B4" s="198"/>
      <c r="C4" s="198"/>
      <c r="D4" s="198"/>
      <c r="E4" s="198"/>
      <c r="F4" s="198"/>
      <c r="G4" s="199"/>
    </row>
    <row r="5" spans="1:7" x14ac:dyDescent="0.25">
      <c r="A5" s="191" t="s">
        <v>450</v>
      </c>
      <c r="B5" s="192"/>
      <c r="C5" s="192"/>
      <c r="D5" s="192"/>
      <c r="E5" s="192"/>
      <c r="F5" s="192"/>
      <c r="G5" s="193"/>
    </row>
    <row r="6" spans="1:7" ht="30" x14ac:dyDescent="0.25">
      <c r="A6" s="139" t="s">
        <v>578</v>
      </c>
      <c r="B6" s="7" t="s">
        <v>579</v>
      </c>
      <c r="C6" s="33" t="s">
        <v>559</v>
      </c>
      <c r="D6" s="33" t="s">
        <v>560</v>
      </c>
      <c r="E6" s="33" t="s">
        <v>561</v>
      </c>
      <c r="F6" s="33" t="s">
        <v>608</v>
      </c>
      <c r="G6" s="33" t="s">
        <v>609</v>
      </c>
    </row>
    <row r="7" spans="1:7" ht="15.75" customHeight="1" x14ac:dyDescent="0.25">
      <c r="A7" s="26" t="s">
        <v>562</v>
      </c>
      <c r="B7" s="119">
        <f>SUM(B8:B19)</f>
        <v>0</v>
      </c>
      <c r="C7" s="119">
        <f t="shared" ref="C7:G7" si="0">SUM(C8:C19)</f>
        <v>0</v>
      </c>
      <c r="D7" s="119">
        <f t="shared" si="0"/>
        <v>0</v>
      </c>
      <c r="E7" s="119">
        <f t="shared" si="0"/>
        <v>0</v>
      </c>
      <c r="F7" s="119">
        <f t="shared" si="0"/>
        <v>207561411.16999999</v>
      </c>
      <c r="G7" s="119">
        <f t="shared" si="0"/>
        <v>225529462.98999998</v>
      </c>
    </row>
    <row r="8" spans="1:7" x14ac:dyDescent="0.25">
      <c r="A8" s="58" t="s">
        <v>563</v>
      </c>
      <c r="B8" s="75">
        <v>0</v>
      </c>
      <c r="C8" s="75">
        <v>0</v>
      </c>
      <c r="D8" s="75">
        <v>0</v>
      </c>
      <c r="E8" s="75">
        <v>0</v>
      </c>
      <c r="F8" s="178">
        <v>0</v>
      </c>
      <c r="G8" s="178">
        <v>0</v>
      </c>
    </row>
    <row r="9" spans="1:7" ht="15.75" customHeight="1" x14ac:dyDescent="0.25">
      <c r="A9" s="58" t="s">
        <v>564</v>
      </c>
      <c r="B9" s="75">
        <v>0</v>
      </c>
      <c r="C9" s="75">
        <v>0</v>
      </c>
      <c r="D9" s="75">
        <v>0</v>
      </c>
      <c r="E9" s="75">
        <v>0</v>
      </c>
      <c r="F9" s="178">
        <v>0</v>
      </c>
      <c r="G9" s="178">
        <v>0</v>
      </c>
    </row>
    <row r="10" spans="1:7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178">
        <v>0</v>
      </c>
      <c r="G10" s="178">
        <v>0</v>
      </c>
    </row>
    <row r="11" spans="1:7" x14ac:dyDescent="0.25">
      <c r="A11" s="58" t="s">
        <v>489</v>
      </c>
      <c r="B11" s="75">
        <v>0</v>
      </c>
      <c r="C11" s="75">
        <v>0</v>
      </c>
      <c r="D11" s="75">
        <v>0</v>
      </c>
      <c r="E11" s="75">
        <v>0</v>
      </c>
      <c r="F11" s="178">
        <v>0</v>
      </c>
      <c r="G11" s="178">
        <v>0</v>
      </c>
    </row>
    <row r="12" spans="1:7" x14ac:dyDescent="0.25">
      <c r="A12" s="58" t="s">
        <v>565</v>
      </c>
      <c r="B12" s="75">
        <v>0</v>
      </c>
      <c r="C12" s="75">
        <v>0</v>
      </c>
      <c r="D12" s="75">
        <v>0</v>
      </c>
      <c r="E12" s="75">
        <v>0</v>
      </c>
      <c r="F12" s="178">
        <v>446945.69</v>
      </c>
      <c r="G12" s="178">
        <v>859721.44</v>
      </c>
    </row>
    <row r="13" spans="1:7" x14ac:dyDescent="0.25">
      <c r="A13" s="58" t="s">
        <v>566</v>
      </c>
      <c r="B13" s="75">
        <v>0</v>
      </c>
      <c r="C13" s="75">
        <v>0</v>
      </c>
      <c r="D13" s="75">
        <v>0</v>
      </c>
      <c r="E13" s="75">
        <v>0</v>
      </c>
      <c r="F13" s="178">
        <v>0</v>
      </c>
      <c r="G13" s="178">
        <v>0</v>
      </c>
    </row>
    <row r="14" spans="1:7" x14ac:dyDescent="0.25">
      <c r="A14" s="59" t="s">
        <v>492</v>
      </c>
      <c r="B14" s="75">
        <v>0</v>
      </c>
      <c r="C14" s="75">
        <v>0</v>
      </c>
      <c r="D14" s="75">
        <v>0</v>
      </c>
      <c r="E14" s="75">
        <v>0</v>
      </c>
      <c r="F14" s="178">
        <v>207114465.47999999</v>
      </c>
      <c r="G14" s="178">
        <v>220052890.50999999</v>
      </c>
    </row>
    <row r="15" spans="1:7" x14ac:dyDescent="0.25">
      <c r="A15" s="58" t="s">
        <v>493</v>
      </c>
      <c r="B15" s="75">
        <v>0</v>
      </c>
      <c r="C15" s="75">
        <v>0</v>
      </c>
      <c r="D15" s="75">
        <v>0</v>
      </c>
      <c r="E15" s="75">
        <v>0</v>
      </c>
      <c r="F15" s="178">
        <v>0</v>
      </c>
      <c r="G15" s="178">
        <v>0</v>
      </c>
    </row>
    <row r="16" spans="1:7" x14ac:dyDescent="0.25">
      <c r="A16" s="58" t="s">
        <v>567</v>
      </c>
      <c r="B16" s="75">
        <v>0</v>
      </c>
      <c r="C16" s="75">
        <v>0</v>
      </c>
      <c r="D16" s="75">
        <v>0</v>
      </c>
      <c r="E16" s="75">
        <v>0</v>
      </c>
      <c r="F16" s="178">
        <v>0</v>
      </c>
      <c r="G16" s="178">
        <v>0</v>
      </c>
    </row>
    <row r="17" spans="1:7" x14ac:dyDescent="0.25">
      <c r="A17" s="58" t="s">
        <v>495</v>
      </c>
      <c r="B17" s="75">
        <v>0</v>
      </c>
      <c r="C17" s="75">
        <v>0</v>
      </c>
      <c r="D17" s="75">
        <v>0</v>
      </c>
      <c r="E17" s="75">
        <v>0</v>
      </c>
      <c r="F17" s="178">
        <v>0</v>
      </c>
      <c r="G17" s="178">
        <v>4616851.04</v>
      </c>
    </row>
    <row r="18" spans="1:7" x14ac:dyDescent="0.25">
      <c r="A18" s="58" t="s">
        <v>568</v>
      </c>
      <c r="B18" s="75">
        <v>0</v>
      </c>
      <c r="C18" s="75">
        <v>0</v>
      </c>
      <c r="D18" s="75">
        <v>0</v>
      </c>
      <c r="E18" s="75">
        <v>0</v>
      </c>
      <c r="F18" s="178">
        <v>0</v>
      </c>
      <c r="G18" s="178">
        <v>0</v>
      </c>
    </row>
    <row r="19" spans="1:7" x14ac:dyDescent="0.25">
      <c r="A19" s="92" t="s">
        <v>569</v>
      </c>
      <c r="B19" s="75">
        <v>0</v>
      </c>
      <c r="C19" s="75">
        <v>0</v>
      </c>
      <c r="D19" s="75">
        <v>0</v>
      </c>
      <c r="E19" s="75">
        <v>0</v>
      </c>
      <c r="F19" s="178">
        <v>0</v>
      </c>
      <c r="G19" s="178">
        <v>0</v>
      </c>
    </row>
    <row r="20" spans="1:7" x14ac:dyDescent="0.25">
      <c r="A20" s="58" t="s">
        <v>577</v>
      </c>
      <c r="B20" s="75"/>
      <c r="C20" s="75"/>
      <c r="D20" s="75"/>
      <c r="E20" s="75"/>
      <c r="F20" s="75"/>
      <c r="G20" s="75"/>
    </row>
    <row r="21" spans="1:7" x14ac:dyDescent="0.25">
      <c r="A21" s="3" t="s">
        <v>570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571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572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501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573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577</v>
      </c>
      <c r="B27" s="76"/>
      <c r="C27" s="76"/>
      <c r="D27" s="76"/>
      <c r="E27" s="76"/>
      <c r="F27" s="76"/>
      <c r="G27" s="76"/>
    </row>
    <row r="28" spans="1:7" x14ac:dyDescent="0.25">
      <c r="A28" s="3" t="s">
        <v>574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575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577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576</v>
      </c>
      <c r="B31" s="119">
        <f>B21+B7+B28</f>
        <v>0</v>
      </c>
      <c r="C31" s="119">
        <f t="shared" ref="C31:G31" si="3">C21+C7+C28</f>
        <v>0</v>
      </c>
      <c r="D31" s="119">
        <f t="shared" si="3"/>
        <v>0</v>
      </c>
      <c r="E31" s="119">
        <f t="shared" si="3"/>
        <v>0</v>
      </c>
      <c r="F31" s="119">
        <f t="shared" si="3"/>
        <v>207561411.16999999</v>
      </c>
      <c r="G31" s="119">
        <f t="shared" si="3"/>
        <v>225529462.98999998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292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465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294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505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0:G31 B8:E19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topLeftCell="B1" zoomScale="75" zoomScaleNormal="75" workbookViewId="0">
      <selection activeCell="F7" sqref="F7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8" t="s">
        <v>467</v>
      </c>
      <c r="B1" s="180"/>
      <c r="C1" s="180"/>
      <c r="D1" s="180"/>
      <c r="E1" s="180"/>
      <c r="F1" s="180"/>
      <c r="G1" s="181"/>
    </row>
    <row r="2" spans="1:7" x14ac:dyDescent="0.25">
      <c r="A2" s="200" t="str">
        <f>'Formato 1'!A2</f>
        <v>NOMBRE DEL ENTE PÚBLICO (a)</v>
      </c>
      <c r="B2" s="201"/>
      <c r="C2" s="201"/>
      <c r="D2" s="201"/>
      <c r="E2" s="201"/>
      <c r="F2" s="201"/>
      <c r="G2" s="202"/>
    </row>
    <row r="3" spans="1:7" x14ac:dyDescent="0.25">
      <c r="A3" s="197" t="s">
        <v>468</v>
      </c>
      <c r="B3" s="198"/>
      <c r="C3" s="198"/>
      <c r="D3" s="198"/>
      <c r="E3" s="198"/>
      <c r="F3" s="198"/>
      <c r="G3" s="199"/>
    </row>
    <row r="4" spans="1:7" x14ac:dyDescent="0.25">
      <c r="A4" s="197" t="s">
        <v>3</v>
      </c>
      <c r="B4" s="198"/>
      <c r="C4" s="198"/>
      <c r="D4" s="198"/>
      <c r="E4" s="198"/>
      <c r="F4" s="198"/>
      <c r="G4" s="199"/>
    </row>
    <row r="5" spans="1:7" x14ac:dyDescent="0.25">
      <c r="A5" s="191" t="s">
        <v>450</v>
      </c>
      <c r="B5" s="192"/>
      <c r="C5" s="192"/>
      <c r="D5" s="192"/>
      <c r="E5" s="192"/>
      <c r="F5" s="192"/>
      <c r="G5" s="193"/>
    </row>
    <row r="6" spans="1:7" ht="30" x14ac:dyDescent="0.25">
      <c r="A6" s="139" t="s">
        <v>578</v>
      </c>
      <c r="B6" s="7" t="s">
        <v>579</v>
      </c>
      <c r="C6" s="33" t="s">
        <v>559</v>
      </c>
      <c r="D6" s="33" t="s">
        <v>560</v>
      </c>
      <c r="E6" s="33" t="s">
        <v>561</v>
      </c>
      <c r="F6" s="33" t="s">
        <v>608</v>
      </c>
      <c r="G6" s="33" t="s">
        <v>609</v>
      </c>
    </row>
    <row r="7" spans="1:7" ht="15.75" customHeight="1" x14ac:dyDescent="0.25">
      <c r="A7" s="26" t="s">
        <v>470</v>
      </c>
      <c r="B7" s="119">
        <f t="shared" ref="B7:G7" si="0">SUM(B8:B16)</f>
        <v>0</v>
      </c>
      <c r="C7" s="119">
        <f t="shared" si="0"/>
        <v>0</v>
      </c>
      <c r="D7" s="119">
        <f t="shared" si="0"/>
        <v>0</v>
      </c>
      <c r="E7" s="119">
        <f t="shared" si="0"/>
        <v>0</v>
      </c>
      <c r="F7" s="119">
        <f t="shared" si="0"/>
        <v>-132191404.65000001</v>
      </c>
      <c r="G7" s="119">
        <f t="shared" si="0"/>
        <v>-222334404.52000001</v>
      </c>
    </row>
    <row r="8" spans="1:7" x14ac:dyDescent="0.25">
      <c r="A8" s="58" t="s">
        <v>580</v>
      </c>
      <c r="B8" s="75">
        <v>0</v>
      </c>
      <c r="C8" s="75">
        <v>0</v>
      </c>
      <c r="D8" s="75">
        <v>0</v>
      </c>
      <c r="E8" s="75">
        <v>0</v>
      </c>
      <c r="F8" s="178">
        <v>-44733205.859999999</v>
      </c>
      <c r="G8" s="178">
        <v>-74359797.150000006</v>
      </c>
    </row>
    <row r="9" spans="1:7" ht="15.75" customHeight="1" x14ac:dyDescent="0.25">
      <c r="A9" s="58" t="s">
        <v>581</v>
      </c>
      <c r="B9" s="75">
        <v>0</v>
      </c>
      <c r="C9" s="75">
        <v>0</v>
      </c>
      <c r="D9" s="75">
        <v>0</v>
      </c>
      <c r="E9" s="75">
        <v>0</v>
      </c>
      <c r="F9" s="178">
        <v>-14620541.560000001</v>
      </c>
      <c r="G9" s="178">
        <v>-16748748.859999999</v>
      </c>
    </row>
    <row r="10" spans="1:7" x14ac:dyDescent="0.25">
      <c r="A10" s="58" t="s">
        <v>473</v>
      </c>
      <c r="B10" s="75">
        <v>0</v>
      </c>
      <c r="C10" s="75">
        <v>0</v>
      </c>
      <c r="D10" s="75">
        <v>0</v>
      </c>
      <c r="E10" s="75">
        <v>0</v>
      </c>
      <c r="F10" s="178">
        <v>-40299054.740000002</v>
      </c>
      <c r="G10" s="178">
        <v>-73788131.760000005</v>
      </c>
    </row>
    <row r="11" spans="1:7" x14ac:dyDescent="0.25">
      <c r="A11" s="58" t="s">
        <v>474</v>
      </c>
      <c r="B11" s="75">
        <v>0</v>
      </c>
      <c r="C11" s="75">
        <v>0</v>
      </c>
      <c r="D11" s="75">
        <v>0</v>
      </c>
      <c r="E11" s="75">
        <v>0</v>
      </c>
      <c r="F11" s="178">
        <v>0</v>
      </c>
      <c r="G11" s="178">
        <v>0</v>
      </c>
    </row>
    <row r="12" spans="1:7" x14ac:dyDescent="0.25">
      <c r="A12" s="58" t="s">
        <v>582</v>
      </c>
      <c r="B12" s="75">
        <v>0</v>
      </c>
      <c r="C12" s="75">
        <v>0</v>
      </c>
      <c r="D12" s="75">
        <v>0</v>
      </c>
      <c r="E12" s="75">
        <v>0</v>
      </c>
      <c r="F12" s="178">
        <v>-7157680.5099999998</v>
      </c>
      <c r="G12" s="178">
        <v>-6525580.5099999998</v>
      </c>
    </row>
    <row r="13" spans="1:7" x14ac:dyDescent="0.25">
      <c r="A13" s="58" t="s">
        <v>476</v>
      </c>
      <c r="B13" s="75">
        <v>0</v>
      </c>
      <c r="C13" s="75">
        <v>0</v>
      </c>
      <c r="D13" s="75">
        <v>0</v>
      </c>
      <c r="E13" s="75">
        <v>0</v>
      </c>
      <c r="F13" s="178">
        <v>-25380921.98</v>
      </c>
      <c r="G13" s="178">
        <v>-50912146.240000002</v>
      </c>
    </row>
    <row r="14" spans="1:7" x14ac:dyDescent="0.25">
      <c r="A14" s="59" t="s">
        <v>477</v>
      </c>
      <c r="B14" s="75">
        <v>0</v>
      </c>
      <c r="C14" s="75">
        <v>0</v>
      </c>
      <c r="D14" s="75">
        <v>0</v>
      </c>
      <c r="E14" s="75">
        <v>0</v>
      </c>
      <c r="F14" s="178">
        <v>0</v>
      </c>
      <c r="G14" s="178">
        <v>0</v>
      </c>
    </row>
    <row r="15" spans="1:7" x14ac:dyDescent="0.25">
      <c r="A15" s="58" t="s">
        <v>478</v>
      </c>
      <c r="B15" s="75">
        <v>0</v>
      </c>
      <c r="C15" s="75">
        <v>0</v>
      </c>
      <c r="D15" s="75">
        <v>0</v>
      </c>
      <c r="E15" s="75">
        <v>0</v>
      </c>
      <c r="F15" s="178">
        <v>0</v>
      </c>
      <c r="G15" s="178">
        <v>0</v>
      </c>
    </row>
    <row r="16" spans="1:7" x14ac:dyDescent="0.25">
      <c r="A16" s="58" t="s">
        <v>479</v>
      </c>
      <c r="B16" s="75">
        <v>0</v>
      </c>
      <c r="C16" s="75">
        <v>0</v>
      </c>
      <c r="D16" s="75">
        <v>0</v>
      </c>
      <c r="E16" s="75">
        <v>0</v>
      </c>
      <c r="F16" s="178">
        <v>0</v>
      </c>
      <c r="G16" s="178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480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580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581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474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582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477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481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479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577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482</v>
      </c>
      <c r="B29" s="119">
        <f>B18+B7</f>
        <v>0</v>
      </c>
      <c r="C29" s="119">
        <f t="shared" ref="C29:G29" si="2">C18+C7</f>
        <v>0</v>
      </c>
      <c r="D29" s="119">
        <f t="shared" si="2"/>
        <v>0</v>
      </c>
      <c r="E29" s="119">
        <f t="shared" si="2"/>
        <v>0</v>
      </c>
      <c r="F29" s="119">
        <f t="shared" si="2"/>
        <v>-132191404.65000001</v>
      </c>
      <c r="G29" s="119">
        <f t="shared" si="2"/>
        <v>-222334404.52000001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8:E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"/>
  <sheetViews>
    <sheetView showGridLines="0" topLeftCell="C1" zoomScale="75" zoomScaleNormal="75" workbookViewId="0">
      <selection activeCell="F6" sqref="F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8" t="s">
        <v>483</v>
      </c>
      <c r="B1" s="180"/>
      <c r="C1" s="180"/>
      <c r="D1" s="180"/>
      <c r="E1" s="180"/>
      <c r="F1" s="180"/>
      <c r="G1" s="181"/>
    </row>
    <row r="2" spans="1:7" x14ac:dyDescent="0.25">
      <c r="A2" s="200" t="str">
        <f>'Formato 1'!A2</f>
        <v>NOMBRE DEL ENTE PÚBLICO (a)</v>
      </c>
      <c r="B2" s="201"/>
      <c r="C2" s="201"/>
      <c r="D2" s="201"/>
      <c r="E2" s="201"/>
      <c r="F2" s="201"/>
      <c r="G2" s="202"/>
    </row>
    <row r="3" spans="1:7" x14ac:dyDescent="0.25">
      <c r="A3" s="197" t="s">
        <v>484</v>
      </c>
      <c r="B3" s="198"/>
      <c r="C3" s="198"/>
      <c r="D3" s="198"/>
      <c r="E3" s="198"/>
      <c r="F3" s="198"/>
      <c r="G3" s="199"/>
    </row>
    <row r="4" spans="1:7" x14ac:dyDescent="0.25">
      <c r="A4" s="197" t="s">
        <v>3</v>
      </c>
      <c r="B4" s="198"/>
      <c r="C4" s="198"/>
      <c r="D4" s="198"/>
      <c r="E4" s="198"/>
      <c r="F4" s="198"/>
      <c r="G4" s="199"/>
    </row>
    <row r="5" spans="1:7" ht="30" x14ac:dyDescent="0.25">
      <c r="A5" s="139" t="s">
        <v>451</v>
      </c>
      <c r="B5" s="7" t="s">
        <v>583</v>
      </c>
      <c r="C5" s="33" t="s">
        <v>584</v>
      </c>
      <c r="D5" s="33" t="s">
        <v>585</v>
      </c>
      <c r="E5" s="33" t="s">
        <v>586</v>
      </c>
      <c r="F5" s="33" t="s">
        <v>611</v>
      </c>
      <c r="G5" s="33" t="s">
        <v>610</v>
      </c>
    </row>
    <row r="6" spans="1:7" ht="15.75" customHeight="1" x14ac:dyDescent="0.25">
      <c r="A6" s="26" t="s">
        <v>453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0</v>
      </c>
      <c r="F6" s="119">
        <f t="shared" si="0"/>
        <v>207561411.16999999</v>
      </c>
      <c r="G6" s="119">
        <f t="shared" si="0"/>
        <v>225529462.98999998</v>
      </c>
    </row>
    <row r="7" spans="1:7" x14ac:dyDescent="0.25">
      <c r="A7" s="58" t="s">
        <v>563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178">
        <v>0</v>
      </c>
    </row>
    <row r="8" spans="1:7" ht="15.75" customHeight="1" x14ac:dyDescent="0.25">
      <c r="A8" s="58" t="s">
        <v>564</v>
      </c>
      <c r="B8" s="75">
        <v>0</v>
      </c>
      <c r="C8" s="75">
        <v>0</v>
      </c>
      <c r="D8" s="75">
        <v>0</v>
      </c>
      <c r="E8" s="75">
        <v>0</v>
      </c>
      <c r="F8" s="178">
        <v>0</v>
      </c>
      <c r="G8" s="178">
        <v>0</v>
      </c>
    </row>
    <row r="9" spans="1:7" x14ac:dyDescent="0.25">
      <c r="A9" s="58" t="s">
        <v>488</v>
      </c>
      <c r="B9" s="75">
        <v>0</v>
      </c>
      <c r="C9" s="75">
        <v>0</v>
      </c>
      <c r="D9" s="75">
        <v>0</v>
      </c>
      <c r="E9" s="75">
        <v>0</v>
      </c>
      <c r="F9" s="178">
        <v>0</v>
      </c>
      <c r="G9" s="178">
        <v>0</v>
      </c>
    </row>
    <row r="10" spans="1:7" x14ac:dyDescent="0.25">
      <c r="A10" s="58" t="s">
        <v>489</v>
      </c>
      <c r="B10" s="75">
        <v>0</v>
      </c>
      <c r="C10" s="75">
        <v>0</v>
      </c>
      <c r="D10" s="75">
        <v>0</v>
      </c>
      <c r="E10" s="75">
        <v>0</v>
      </c>
      <c r="F10" s="178">
        <v>0</v>
      </c>
      <c r="G10" s="178">
        <v>0</v>
      </c>
    </row>
    <row r="11" spans="1:7" x14ac:dyDescent="0.25">
      <c r="A11" s="58" t="s">
        <v>565</v>
      </c>
      <c r="B11" s="75">
        <v>0</v>
      </c>
      <c r="C11" s="75">
        <v>0</v>
      </c>
      <c r="D11" s="75">
        <v>0</v>
      </c>
      <c r="E11" s="75">
        <v>0</v>
      </c>
      <c r="F11" s="178">
        <v>446945.69</v>
      </c>
      <c r="G11" s="178">
        <v>859721.44</v>
      </c>
    </row>
    <row r="12" spans="1:7" x14ac:dyDescent="0.25">
      <c r="A12" s="58" t="s">
        <v>566</v>
      </c>
      <c r="B12" s="75">
        <v>0</v>
      </c>
      <c r="C12" s="75">
        <v>0</v>
      </c>
      <c r="D12" s="75">
        <v>0</v>
      </c>
      <c r="E12" s="75">
        <v>0</v>
      </c>
      <c r="F12" s="178">
        <v>0</v>
      </c>
      <c r="G12" s="178">
        <v>0</v>
      </c>
    </row>
    <row r="13" spans="1:7" x14ac:dyDescent="0.25">
      <c r="A13" s="59" t="s">
        <v>492</v>
      </c>
      <c r="B13" s="75">
        <v>0</v>
      </c>
      <c r="C13" s="75">
        <v>0</v>
      </c>
      <c r="D13" s="75">
        <v>0</v>
      </c>
      <c r="E13" s="75">
        <v>0</v>
      </c>
      <c r="F13" s="178">
        <v>207114465.47999999</v>
      </c>
      <c r="G13" s="178">
        <v>220052890.50999999</v>
      </c>
    </row>
    <row r="14" spans="1:7" x14ac:dyDescent="0.25">
      <c r="A14" s="58" t="s">
        <v>493</v>
      </c>
      <c r="B14" s="75">
        <v>0</v>
      </c>
      <c r="C14" s="75">
        <v>0</v>
      </c>
      <c r="D14" s="75">
        <v>0</v>
      </c>
      <c r="E14" s="75">
        <v>0</v>
      </c>
      <c r="F14" s="178">
        <v>0</v>
      </c>
      <c r="G14" s="178">
        <v>0</v>
      </c>
    </row>
    <row r="15" spans="1:7" x14ac:dyDescent="0.25">
      <c r="A15" s="58" t="s">
        <v>567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178">
        <v>0</v>
      </c>
    </row>
    <row r="16" spans="1:7" x14ac:dyDescent="0.25">
      <c r="A16" s="58" t="s">
        <v>495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178">
        <v>4616851.04</v>
      </c>
    </row>
    <row r="17" spans="1:7" x14ac:dyDescent="0.25">
      <c r="A17" s="58" t="s">
        <v>568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178">
        <v>0</v>
      </c>
    </row>
    <row r="18" spans="1:7" x14ac:dyDescent="0.25">
      <c r="A18" s="92" t="s">
        <v>569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178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459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571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500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501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573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463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290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503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0</v>
      </c>
      <c r="F30" s="119">
        <f t="shared" si="3"/>
        <v>207561411.16999999</v>
      </c>
      <c r="G30" s="119">
        <f t="shared" si="3"/>
        <v>225529462.98999998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292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465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505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589</v>
      </c>
    </row>
    <row r="39" spans="1:7" x14ac:dyDescent="0.25">
      <c r="A39" t="s">
        <v>590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9:G30 B7:E18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topLeftCell="C1" zoomScale="75" zoomScaleNormal="75" workbookViewId="0">
      <selection activeCell="G6" sqref="G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8" t="s">
        <v>508</v>
      </c>
      <c r="B1" s="180"/>
      <c r="C1" s="180"/>
      <c r="D1" s="180"/>
      <c r="E1" s="180"/>
      <c r="F1" s="180"/>
      <c r="G1" s="181"/>
    </row>
    <row r="2" spans="1:7" x14ac:dyDescent="0.25">
      <c r="A2" s="200" t="str">
        <f>'Formato 1'!A2</f>
        <v>NOMBRE DEL ENTE PÚBLICO (a)</v>
      </c>
      <c r="B2" s="201"/>
      <c r="C2" s="201"/>
      <c r="D2" s="201"/>
      <c r="E2" s="201"/>
      <c r="F2" s="201"/>
      <c r="G2" s="202"/>
    </row>
    <row r="3" spans="1:7" x14ac:dyDescent="0.25">
      <c r="A3" s="197" t="s">
        <v>509</v>
      </c>
      <c r="B3" s="198"/>
      <c r="C3" s="198"/>
      <c r="D3" s="198"/>
      <c r="E3" s="198"/>
      <c r="F3" s="198"/>
      <c r="G3" s="199"/>
    </row>
    <row r="4" spans="1:7" x14ac:dyDescent="0.25">
      <c r="A4" s="197" t="s">
        <v>3</v>
      </c>
      <c r="B4" s="198"/>
      <c r="C4" s="198"/>
      <c r="D4" s="198"/>
      <c r="E4" s="198"/>
      <c r="F4" s="198"/>
      <c r="G4" s="199"/>
    </row>
    <row r="5" spans="1:7" ht="30" x14ac:dyDescent="0.25">
      <c r="A5" s="139" t="s">
        <v>451</v>
      </c>
      <c r="B5" s="7" t="s">
        <v>583</v>
      </c>
      <c r="C5" s="33" t="s">
        <v>584</v>
      </c>
      <c r="D5" s="33" t="s">
        <v>585</v>
      </c>
      <c r="E5" s="33" t="s">
        <v>586</v>
      </c>
      <c r="F5" s="33" t="s">
        <v>611</v>
      </c>
      <c r="G5" s="33" t="s">
        <v>610</v>
      </c>
    </row>
    <row r="6" spans="1:7" ht="15.75" customHeight="1" x14ac:dyDescent="0.25">
      <c r="A6" s="26" t="s">
        <v>470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0</v>
      </c>
      <c r="F6" s="119">
        <f t="shared" si="0"/>
        <v>-132191404.65000001</v>
      </c>
      <c r="G6" s="119">
        <f t="shared" si="0"/>
        <v>-222334404.52000001</v>
      </c>
    </row>
    <row r="7" spans="1:7" x14ac:dyDescent="0.25">
      <c r="A7" s="58" t="s">
        <v>580</v>
      </c>
      <c r="B7" s="75">
        <v>0</v>
      </c>
      <c r="C7" s="75">
        <v>0</v>
      </c>
      <c r="D7" s="75">
        <v>0</v>
      </c>
      <c r="E7" s="75">
        <v>0</v>
      </c>
      <c r="F7" s="178">
        <v>-44733205.859999999</v>
      </c>
      <c r="G7" s="178">
        <v>-74359797.150000006</v>
      </c>
    </row>
    <row r="8" spans="1:7" ht="15.75" customHeight="1" x14ac:dyDescent="0.25">
      <c r="A8" s="58" t="s">
        <v>581</v>
      </c>
      <c r="B8" s="75">
        <v>0</v>
      </c>
      <c r="C8" s="75">
        <v>0</v>
      </c>
      <c r="D8" s="75">
        <v>0</v>
      </c>
      <c r="E8" s="75">
        <v>0</v>
      </c>
      <c r="F8" s="178">
        <v>-14620541.560000001</v>
      </c>
      <c r="G8" s="178">
        <v>-16748748.859999999</v>
      </c>
    </row>
    <row r="9" spans="1:7" x14ac:dyDescent="0.25">
      <c r="A9" s="58" t="s">
        <v>473</v>
      </c>
      <c r="B9" s="75">
        <v>0</v>
      </c>
      <c r="C9" s="75">
        <v>0</v>
      </c>
      <c r="D9" s="75">
        <v>0</v>
      </c>
      <c r="E9" s="75">
        <v>0</v>
      </c>
      <c r="F9" s="178">
        <v>-40299054.740000002</v>
      </c>
      <c r="G9" s="178">
        <v>-73788131.760000005</v>
      </c>
    </row>
    <row r="10" spans="1:7" x14ac:dyDescent="0.25">
      <c r="A10" s="58" t="s">
        <v>474</v>
      </c>
      <c r="B10" s="75">
        <v>0</v>
      </c>
      <c r="C10" s="75">
        <v>0</v>
      </c>
      <c r="D10" s="75">
        <v>0</v>
      </c>
      <c r="E10" s="75">
        <v>0</v>
      </c>
      <c r="F10" s="178">
        <v>0</v>
      </c>
      <c r="G10" s="178">
        <v>0</v>
      </c>
    </row>
    <row r="11" spans="1:7" x14ac:dyDescent="0.25">
      <c r="A11" s="58" t="s">
        <v>582</v>
      </c>
      <c r="B11" s="75">
        <v>0</v>
      </c>
      <c r="C11" s="75">
        <v>0</v>
      </c>
      <c r="D11" s="75">
        <v>0</v>
      </c>
      <c r="E11" s="75">
        <v>0</v>
      </c>
      <c r="F11" s="178">
        <v>-7157680.5099999998</v>
      </c>
      <c r="G11" s="178">
        <v>-6525580.5099999998</v>
      </c>
    </row>
    <row r="12" spans="1:7" x14ac:dyDescent="0.25">
      <c r="A12" s="58" t="s">
        <v>476</v>
      </c>
      <c r="B12" s="75">
        <v>0</v>
      </c>
      <c r="C12" s="75">
        <v>0</v>
      </c>
      <c r="D12" s="75">
        <v>0</v>
      </c>
      <c r="E12" s="75">
        <v>0</v>
      </c>
      <c r="F12" s="178">
        <v>-25380921.98</v>
      </c>
      <c r="G12" s="178">
        <v>-50912146.240000002</v>
      </c>
    </row>
    <row r="13" spans="1:7" x14ac:dyDescent="0.25">
      <c r="A13" s="59" t="s">
        <v>477</v>
      </c>
      <c r="B13" s="75">
        <v>0</v>
      </c>
      <c r="C13" s="75">
        <v>0</v>
      </c>
      <c r="D13" s="75">
        <v>0</v>
      </c>
      <c r="E13" s="75">
        <v>0</v>
      </c>
      <c r="F13" s="178">
        <v>0</v>
      </c>
      <c r="G13" s="178">
        <v>0</v>
      </c>
    </row>
    <row r="14" spans="1:7" x14ac:dyDescent="0.25">
      <c r="A14" s="58" t="s">
        <v>478</v>
      </c>
      <c r="B14" s="75">
        <v>0</v>
      </c>
      <c r="C14" s="75">
        <v>0</v>
      </c>
      <c r="D14" s="75">
        <v>0</v>
      </c>
      <c r="E14" s="75">
        <v>0</v>
      </c>
      <c r="F14" s="178">
        <v>0</v>
      </c>
      <c r="G14" s="178">
        <v>0</v>
      </c>
    </row>
    <row r="15" spans="1:7" x14ac:dyDescent="0.25">
      <c r="A15" s="58" t="s">
        <v>479</v>
      </c>
      <c r="B15" s="75">
        <v>0</v>
      </c>
      <c r="C15" s="75">
        <v>0</v>
      </c>
      <c r="D15" s="75">
        <v>0</v>
      </c>
      <c r="E15" s="75">
        <v>0</v>
      </c>
      <c r="F15" s="178">
        <v>0</v>
      </c>
      <c r="G15" s="178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480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580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581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473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474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582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477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481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577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482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0</v>
      </c>
      <c r="F28" s="119">
        <f t="shared" si="2"/>
        <v>-132191404.65000001</v>
      </c>
      <c r="G28" s="119">
        <f t="shared" si="2"/>
        <v>-222334404.52000001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587</v>
      </c>
    </row>
    <row r="32" spans="1:7" x14ac:dyDescent="0.25">
      <c r="A32" t="s">
        <v>588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6:G28 B7:E15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88" t="s">
        <v>512</v>
      </c>
      <c r="B1" s="180"/>
      <c r="C1" s="180"/>
      <c r="D1" s="180"/>
      <c r="E1" s="180"/>
      <c r="F1" s="180"/>
    </row>
    <row r="2" spans="1:6" x14ac:dyDescent="0.25">
      <c r="A2" s="200" t="str">
        <f>'Formato 1'!A2</f>
        <v>NOMBRE DEL ENTE PÚBLICO (a)</v>
      </c>
      <c r="B2" s="201"/>
      <c r="C2" s="201"/>
      <c r="D2" s="201"/>
      <c r="E2" s="201"/>
      <c r="F2" s="202"/>
    </row>
    <row r="3" spans="1:6" x14ac:dyDescent="0.25">
      <c r="A3" s="197" t="s">
        <v>513</v>
      </c>
      <c r="B3" s="198"/>
      <c r="C3" s="198"/>
      <c r="D3" s="198"/>
      <c r="E3" s="198"/>
      <c r="F3" s="199"/>
    </row>
    <row r="4" spans="1:6" ht="30" x14ac:dyDescent="0.25">
      <c r="A4" s="139" t="s">
        <v>451</v>
      </c>
      <c r="B4" s="7" t="s">
        <v>514</v>
      </c>
      <c r="C4" s="33" t="s">
        <v>515</v>
      </c>
      <c r="D4" s="33" t="s">
        <v>516</v>
      </c>
      <c r="E4" s="33" t="s">
        <v>517</v>
      </c>
      <c r="F4" s="33" t="s">
        <v>518</v>
      </c>
    </row>
    <row r="5" spans="1:6" ht="15.75" customHeight="1" x14ac:dyDescent="0.25">
      <c r="A5" s="143" t="s">
        <v>519</v>
      </c>
      <c r="B5" s="148"/>
      <c r="C5" s="148"/>
      <c r="D5" s="148"/>
      <c r="E5" s="148"/>
      <c r="F5" s="148"/>
    </row>
    <row r="6" spans="1:6" ht="30" x14ac:dyDescent="0.25">
      <c r="A6" s="146" t="s">
        <v>520</v>
      </c>
      <c r="B6" s="145"/>
      <c r="C6" s="145"/>
      <c r="D6" s="145"/>
      <c r="E6" s="145"/>
      <c r="F6" s="145"/>
    </row>
    <row r="7" spans="1:6" ht="15.75" customHeight="1" x14ac:dyDescent="0.25">
      <c r="A7" s="146" t="s">
        <v>521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522</v>
      </c>
      <c r="B9" s="145"/>
      <c r="C9" s="145"/>
      <c r="D9" s="145"/>
      <c r="E9" s="145"/>
      <c r="F9" s="145"/>
    </row>
    <row r="10" spans="1:6" x14ac:dyDescent="0.25">
      <c r="A10" s="146" t="s">
        <v>523</v>
      </c>
      <c r="B10" s="155"/>
      <c r="C10" s="155"/>
      <c r="D10" s="155"/>
      <c r="E10" s="155"/>
      <c r="F10" s="155"/>
    </row>
    <row r="11" spans="1:6" x14ac:dyDescent="0.25">
      <c r="A11" s="67" t="s">
        <v>524</v>
      </c>
      <c r="B11" s="155"/>
      <c r="C11" s="155"/>
      <c r="D11" s="155"/>
      <c r="E11" s="155"/>
      <c r="F11" s="155"/>
    </row>
    <row r="12" spans="1:6" x14ac:dyDescent="0.25">
      <c r="A12" s="67" t="s">
        <v>525</v>
      </c>
      <c r="B12" s="155"/>
      <c r="C12" s="155"/>
      <c r="D12" s="155"/>
      <c r="E12" s="155"/>
      <c r="F12" s="155"/>
    </row>
    <row r="13" spans="1:6" x14ac:dyDescent="0.25">
      <c r="A13" s="67" t="s">
        <v>526</v>
      </c>
      <c r="B13" s="155"/>
      <c r="C13" s="155"/>
      <c r="D13" s="155"/>
      <c r="E13" s="155"/>
      <c r="F13" s="155"/>
    </row>
    <row r="14" spans="1:6" x14ac:dyDescent="0.25">
      <c r="A14" s="146" t="s">
        <v>527</v>
      </c>
      <c r="B14" s="155"/>
      <c r="C14" s="155"/>
      <c r="D14" s="155"/>
      <c r="E14" s="155"/>
      <c r="F14" s="155"/>
    </row>
    <row r="15" spans="1:6" x14ac:dyDescent="0.25">
      <c r="A15" s="67" t="s">
        <v>524</v>
      </c>
      <c r="B15" s="155"/>
      <c r="C15" s="155"/>
      <c r="D15" s="155"/>
      <c r="E15" s="155"/>
      <c r="F15" s="155"/>
    </row>
    <row r="16" spans="1:6" x14ac:dyDescent="0.25">
      <c r="A16" s="67" t="s">
        <v>525</v>
      </c>
      <c r="B16" s="156"/>
      <c r="C16" s="156"/>
      <c r="D16" s="156"/>
      <c r="E16" s="156"/>
      <c r="F16" s="156"/>
    </row>
    <row r="17" spans="1:6" x14ac:dyDescent="0.25">
      <c r="A17" s="67" t="s">
        <v>526</v>
      </c>
      <c r="B17" s="157"/>
      <c r="C17" s="157"/>
      <c r="D17" s="157"/>
      <c r="E17" s="157"/>
      <c r="F17" s="157"/>
    </row>
    <row r="18" spans="1:6" x14ac:dyDescent="0.25">
      <c r="A18" s="146" t="s">
        <v>528</v>
      </c>
      <c r="B18" s="157"/>
      <c r="C18" s="157"/>
      <c r="D18" s="157"/>
      <c r="E18" s="157"/>
      <c r="F18" s="157"/>
    </row>
    <row r="19" spans="1:6" x14ac:dyDescent="0.25">
      <c r="A19" s="146" t="s">
        <v>529</v>
      </c>
      <c r="B19" s="157"/>
      <c r="C19" s="157"/>
      <c r="D19" s="157"/>
      <c r="E19" s="157"/>
      <c r="F19" s="157"/>
    </row>
    <row r="20" spans="1:6" x14ac:dyDescent="0.25">
      <c r="A20" s="146" t="s">
        <v>530</v>
      </c>
      <c r="B20" s="158"/>
      <c r="C20" s="158"/>
      <c r="D20" s="158"/>
      <c r="E20" s="158"/>
      <c r="F20" s="158"/>
    </row>
    <row r="21" spans="1:6" x14ac:dyDescent="0.25">
      <c r="A21" s="146" t="s">
        <v>531</v>
      </c>
      <c r="B21" s="158"/>
      <c r="C21" s="158"/>
      <c r="D21" s="158"/>
      <c r="E21" s="158"/>
      <c r="F21" s="158"/>
    </row>
    <row r="22" spans="1:6" x14ac:dyDescent="0.25">
      <c r="A22" s="146" t="s">
        <v>532</v>
      </c>
      <c r="B22" s="158"/>
      <c r="C22" s="158"/>
      <c r="D22" s="158"/>
      <c r="E22" s="158"/>
      <c r="F22" s="158"/>
    </row>
    <row r="23" spans="1:6" x14ac:dyDescent="0.25">
      <c r="A23" s="146" t="s">
        <v>533</v>
      </c>
      <c r="B23" s="158"/>
      <c r="C23" s="158"/>
      <c r="D23" s="158"/>
      <c r="E23" s="158"/>
      <c r="F23" s="158"/>
    </row>
    <row r="24" spans="1:6" x14ac:dyDescent="0.25">
      <c r="A24" s="146" t="s">
        <v>534</v>
      </c>
      <c r="B24" s="150"/>
      <c r="C24" s="150"/>
      <c r="D24" s="150"/>
      <c r="E24" s="150"/>
      <c r="F24" s="150"/>
    </row>
    <row r="25" spans="1:6" x14ac:dyDescent="0.25">
      <c r="A25" s="146" t="s">
        <v>535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536</v>
      </c>
      <c r="B27" s="149"/>
      <c r="C27" s="149"/>
      <c r="D27" s="149"/>
      <c r="E27" s="149"/>
      <c r="F27" s="149"/>
    </row>
    <row r="28" spans="1:6" x14ac:dyDescent="0.25">
      <c r="A28" s="146" t="s">
        <v>537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538</v>
      </c>
      <c r="B30" s="53"/>
      <c r="C30" s="53"/>
      <c r="D30" s="53"/>
      <c r="E30" s="53"/>
      <c r="F30" s="53"/>
    </row>
    <row r="31" spans="1:6" x14ac:dyDescent="0.25">
      <c r="A31" s="154" t="s">
        <v>523</v>
      </c>
      <c r="B31" s="91"/>
      <c r="C31" s="91"/>
      <c r="D31" s="91"/>
      <c r="E31" s="91"/>
      <c r="F31" s="91"/>
    </row>
    <row r="32" spans="1:6" x14ac:dyDescent="0.25">
      <c r="A32" s="154" t="s">
        <v>527</v>
      </c>
      <c r="B32" s="91"/>
      <c r="C32" s="91"/>
      <c r="D32" s="91"/>
      <c r="E32" s="91"/>
      <c r="F32" s="91"/>
    </row>
    <row r="33" spans="1:6" x14ac:dyDescent="0.25">
      <c r="A33" s="154" t="s">
        <v>539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540</v>
      </c>
      <c r="B35" s="53"/>
      <c r="C35" s="53"/>
      <c r="D35" s="53"/>
      <c r="E35" s="53"/>
      <c r="F35" s="53"/>
    </row>
    <row r="36" spans="1:6" x14ac:dyDescent="0.25">
      <c r="A36" s="154" t="s">
        <v>541</v>
      </c>
      <c r="B36" s="53"/>
      <c r="C36" s="53"/>
      <c r="D36" s="53"/>
      <c r="E36" s="53"/>
      <c r="F36" s="53"/>
    </row>
    <row r="37" spans="1:6" x14ac:dyDescent="0.25">
      <c r="A37" s="154" t="s">
        <v>542</v>
      </c>
      <c r="B37" s="53"/>
      <c r="C37" s="53"/>
      <c r="D37" s="53"/>
      <c r="E37" s="53"/>
      <c r="F37" s="53"/>
    </row>
    <row r="38" spans="1:6" x14ac:dyDescent="0.25">
      <c r="A38" s="154" t="s">
        <v>543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544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545</v>
      </c>
      <c r="B42" s="53"/>
      <c r="C42" s="53"/>
      <c r="D42" s="53"/>
      <c r="E42" s="53"/>
      <c r="F42" s="53"/>
    </row>
    <row r="43" spans="1:6" x14ac:dyDescent="0.25">
      <c r="A43" s="154" t="s">
        <v>546</v>
      </c>
      <c r="B43" s="91"/>
      <c r="C43" s="91"/>
      <c r="D43" s="91"/>
      <c r="E43" s="91"/>
      <c r="F43" s="91"/>
    </row>
    <row r="44" spans="1:6" x14ac:dyDescent="0.25">
      <c r="A44" s="154" t="s">
        <v>547</v>
      </c>
      <c r="B44" s="91"/>
      <c r="C44" s="91"/>
      <c r="D44" s="91"/>
      <c r="E44" s="91"/>
      <c r="F44" s="91"/>
    </row>
    <row r="45" spans="1:6" x14ac:dyDescent="0.25">
      <c r="A45" s="154" t="s">
        <v>548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549</v>
      </c>
      <c r="B47" s="53"/>
      <c r="C47" s="53"/>
      <c r="D47" s="53"/>
      <c r="E47" s="53"/>
      <c r="F47" s="53"/>
    </row>
    <row r="48" spans="1:6" x14ac:dyDescent="0.25">
      <c r="A48" s="154" t="s">
        <v>547</v>
      </c>
      <c r="B48" s="91"/>
      <c r="C48" s="91"/>
      <c r="D48" s="91"/>
      <c r="E48" s="91"/>
      <c r="F48" s="91"/>
    </row>
    <row r="49" spans="1:6" x14ac:dyDescent="0.25">
      <c r="A49" s="154" t="s">
        <v>548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550</v>
      </c>
      <c r="B51" s="53"/>
      <c r="C51" s="53"/>
      <c r="D51" s="53"/>
      <c r="E51" s="53"/>
      <c r="F51" s="53"/>
    </row>
    <row r="52" spans="1:6" x14ac:dyDescent="0.25">
      <c r="A52" s="154" t="s">
        <v>547</v>
      </c>
      <c r="B52" s="91"/>
      <c r="C52" s="91"/>
      <c r="D52" s="91"/>
      <c r="E52" s="91"/>
      <c r="F52" s="91"/>
    </row>
    <row r="53" spans="1:6" x14ac:dyDescent="0.25">
      <c r="A53" s="154" t="s">
        <v>548</v>
      </c>
      <c r="B53" s="91"/>
      <c r="C53" s="91"/>
      <c r="D53" s="91"/>
      <c r="E53" s="91"/>
      <c r="F53" s="91"/>
    </row>
    <row r="54" spans="1:6" x14ac:dyDescent="0.25">
      <c r="A54" s="154" t="s">
        <v>551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552</v>
      </c>
      <c r="B56" s="53"/>
      <c r="C56" s="53"/>
      <c r="D56" s="53"/>
      <c r="E56" s="53"/>
      <c r="F56" s="53"/>
    </row>
    <row r="57" spans="1:6" x14ac:dyDescent="0.25">
      <c r="A57" s="154" t="s">
        <v>547</v>
      </c>
      <c r="B57" s="91"/>
      <c r="C57" s="91"/>
      <c r="D57" s="91"/>
      <c r="E57" s="91"/>
      <c r="F57" s="91"/>
    </row>
    <row r="58" spans="1:6" x14ac:dyDescent="0.25">
      <c r="A58" s="154" t="s">
        <v>548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553</v>
      </c>
      <c r="B60" s="53"/>
      <c r="C60" s="53"/>
      <c r="D60" s="53"/>
      <c r="E60" s="53"/>
      <c r="F60" s="53"/>
    </row>
    <row r="61" spans="1:6" x14ac:dyDescent="0.25">
      <c r="A61" s="154" t="s">
        <v>554</v>
      </c>
      <c r="B61" s="141"/>
      <c r="C61" s="141"/>
      <c r="D61" s="141"/>
      <c r="E61" s="141"/>
      <c r="F61" s="141"/>
    </row>
    <row r="62" spans="1:6" x14ac:dyDescent="0.25">
      <c r="A62" s="154" t="s">
        <v>555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556</v>
      </c>
      <c r="B64" s="141"/>
      <c r="C64" s="141"/>
      <c r="D64" s="141"/>
      <c r="E64" s="141"/>
      <c r="F64" s="141"/>
    </row>
    <row r="65" spans="1:6" x14ac:dyDescent="0.25">
      <c r="A65" s="154" t="s">
        <v>557</v>
      </c>
      <c r="B65" s="141"/>
      <c r="C65" s="141"/>
      <c r="D65" s="141"/>
      <c r="E65" s="141"/>
      <c r="F65" s="141"/>
    </row>
    <row r="66" spans="1:6" x14ac:dyDescent="0.25">
      <c r="A66" s="154" t="s">
        <v>558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205" t="s">
        <v>448</v>
      </c>
      <c r="B1" s="205"/>
      <c r="C1" s="205"/>
      <c r="D1" s="205"/>
      <c r="E1" s="205"/>
      <c r="F1" s="205"/>
      <c r="G1" s="205"/>
    </row>
    <row r="2" spans="1:7" x14ac:dyDescent="0.25">
      <c r="A2" s="128" t="str">
        <f>'Formato 1'!A2</f>
        <v>NOMBRE DEL ENTE PÚBLICO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449</v>
      </c>
      <c r="B3" s="132"/>
      <c r="C3" s="132"/>
      <c r="D3" s="132"/>
      <c r="E3" s="132"/>
      <c r="F3" s="132"/>
      <c r="G3" s="133"/>
    </row>
    <row r="4" spans="1:7" x14ac:dyDescent="0.25">
      <c r="A4" s="131" t="s">
        <v>3</v>
      </c>
      <c r="B4" s="132"/>
      <c r="C4" s="132"/>
      <c r="D4" s="132"/>
      <c r="E4" s="132"/>
      <c r="F4" s="132"/>
      <c r="G4" s="133"/>
    </row>
    <row r="5" spans="1:7" x14ac:dyDescent="0.25">
      <c r="A5" s="131" t="s">
        <v>450</v>
      </c>
      <c r="B5" s="132"/>
      <c r="C5" s="132"/>
      <c r="D5" s="132"/>
      <c r="E5" s="132"/>
      <c r="F5" s="132"/>
      <c r="G5" s="133"/>
    </row>
    <row r="6" spans="1:7" x14ac:dyDescent="0.25">
      <c r="A6" s="203" t="s">
        <v>451</v>
      </c>
      <c r="B6" s="36">
        <v>2022</v>
      </c>
      <c r="C6" s="203">
        <f>+B6+1</f>
        <v>2023</v>
      </c>
      <c r="D6" s="203">
        <f>+C6+1</f>
        <v>2024</v>
      </c>
      <c r="E6" s="203">
        <f>+D6+1</f>
        <v>2025</v>
      </c>
      <c r="F6" s="203">
        <f>+E6+1</f>
        <v>2026</v>
      </c>
      <c r="G6" s="203">
        <f>+F6+1</f>
        <v>2027</v>
      </c>
    </row>
    <row r="7" spans="1:7" ht="83.25" customHeight="1" x14ac:dyDescent="0.25">
      <c r="A7" s="204"/>
      <c r="B7" s="70" t="s">
        <v>452</v>
      </c>
      <c r="C7" s="204"/>
      <c r="D7" s="204"/>
      <c r="E7" s="204"/>
      <c r="F7" s="204"/>
      <c r="G7" s="204"/>
    </row>
    <row r="8" spans="1:7" ht="30" x14ac:dyDescent="0.25">
      <c r="A8" s="71" t="s">
        <v>453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235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236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237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239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240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455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456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457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260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458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459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460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461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287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463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290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464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292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465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294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466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06" t="s">
        <v>467</v>
      </c>
      <c r="B1" s="206"/>
      <c r="C1" s="206"/>
      <c r="D1" s="206"/>
      <c r="E1" s="206"/>
      <c r="F1" s="206"/>
      <c r="G1" s="206"/>
    </row>
    <row r="2" spans="1:7" x14ac:dyDescent="0.25">
      <c r="A2" s="128" t="str">
        <f>'Formato 1'!A2</f>
        <v>NOMBRE DEL ENTE PÚBLICO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468</v>
      </c>
      <c r="B3" s="114"/>
      <c r="C3" s="114"/>
      <c r="D3" s="114"/>
      <c r="E3" s="114"/>
      <c r="F3" s="114"/>
      <c r="G3" s="115"/>
    </row>
    <row r="4" spans="1:7" x14ac:dyDescent="0.25">
      <c r="A4" s="113" t="s">
        <v>3</v>
      </c>
      <c r="B4" s="114"/>
      <c r="C4" s="114"/>
      <c r="D4" s="114"/>
      <c r="E4" s="114"/>
      <c r="F4" s="114"/>
      <c r="G4" s="115"/>
    </row>
    <row r="5" spans="1:7" x14ac:dyDescent="0.25">
      <c r="A5" s="113" t="s">
        <v>450</v>
      </c>
      <c r="B5" s="114"/>
      <c r="C5" s="114"/>
      <c r="D5" s="114"/>
      <c r="E5" s="114"/>
      <c r="F5" s="114"/>
      <c r="G5" s="115"/>
    </row>
    <row r="6" spans="1:7" x14ac:dyDescent="0.25">
      <c r="A6" s="207" t="s">
        <v>469</v>
      </c>
      <c r="B6" s="36">
        <v>2022</v>
      </c>
      <c r="C6" s="203">
        <f>+B6+1</f>
        <v>2023</v>
      </c>
      <c r="D6" s="203">
        <f>+C6+1</f>
        <v>2024</v>
      </c>
      <c r="E6" s="203">
        <f>+D6+1</f>
        <v>2025</v>
      </c>
      <c r="F6" s="203">
        <f>+E6+1</f>
        <v>2026</v>
      </c>
      <c r="G6" s="203">
        <f>+F6+1</f>
        <v>2027</v>
      </c>
    </row>
    <row r="7" spans="1:7" ht="57.75" customHeight="1" x14ac:dyDescent="0.25">
      <c r="A7" s="208"/>
      <c r="B7" s="37" t="s">
        <v>452</v>
      </c>
      <c r="C7" s="204"/>
      <c r="D7" s="204"/>
      <c r="E7" s="204"/>
      <c r="F7" s="204"/>
      <c r="G7" s="204"/>
    </row>
    <row r="8" spans="1:7" x14ac:dyDescent="0.25">
      <c r="A8" s="26" t="s">
        <v>470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473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480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477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481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479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482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06" t="s">
        <v>483</v>
      </c>
      <c r="B1" s="206"/>
      <c r="C1" s="206"/>
      <c r="D1" s="206"/>
      <c r="E1" s="206"/>
      <c r="F1" s="206"/>
      <c r="G1" s="206"/>
    </row>
    <row r="2" spans="1:7" x14ac:dyDescent="0.25">
      <c r="A2" s="128" t="str">
        <f>'Formato 1'!A2</f>
        <v>NOMBRE DEL ENTE PÚBLICO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484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210" t="s">
        <v>451</v>
      </c>
      <c r="B5" s="211">
        <v>2017</v>
      </c>
      <c r="C5" s="211">
        <f>+B5+1</f>
        <v>2018</v>
      </c>
      <c r="D5" s="211">
        <f>+C5+1</f>
        <v>2019</v>
      </c>
      <c r="E5" s="211">
        <f>+D5+1</f>
        <v>2020</v>
      </c>
      <c r="F5" s="211">
        <f>+E5+1</f>
        <v>2021</v>
      </c>
      <c r="G5" s="36">
        <f>+F5+1</f>
        <v>2022</v>
      </c>
    </row>
    <row r="6" spans="1:7" ht="32.25" x14ac:dyDescent="0.25">
      <c r="A6" s="187"/>
      <c r="B6" s="212"/>
      <c r="C6" s="212"/>
      <c r="D6" s="212"/>
      <c r="E6" s="212"/>
      <c r="F6" s="212"/>
      <c r="G6" s="37" t="s">
        <v>485</v>
      </c>
    </row>
    <row r="7" spans="1:7" x14ac:dyDescent="0.25">
      <c r="A7" s="62" t="s">
        <v>453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486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487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488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489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490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491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492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493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494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495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496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497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459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498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500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463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290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503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292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465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505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209" t="s">
        <v>506</v>
      </c>
      <c r="B39" s="209"/>
      <c r="C39" s="209"/>
      <c r="D39" s="209"/>
      <c r="E39" s="209"/>
      <c r="F39" s="209"/>
      <c r="G39" s="209"/>
    </row>
    <row r="40" spans="1:7" x14ac:dyDescent="0.25">
      <c r="A40" s="209" t="s">
        <v>507</v>
      </c>
      <c r="B40" s="209"/>
      <c r="C40" s="209"/>
      <c r="D40" s="209"/>
      <c r="E40" s="209"/>
      <c r="F40" s="209"/>
      <c r="G40" s="20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06" t="s">
        <v>508</v>
      </c>
      <c r="B1" s="206"/>
      <c r="C1" s="206"/>
      <c r="D1" s="206"/>
      <c r="E1" s="206"/>
      <c r="F1" s="206"/>
      <c r="G1" s="206"/>
    </row>
    <row r="2" spans="1:7" x14ac:dyDescent="0.25">
      <c r="A2" s="128" t="str">
        <f>'Formato 1'!A2</f>
        <v>NOMBRE DEL ENTE PÚBLICO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509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213" t="s">
        <v>469</v>
      </c>
      <c r="B5" s="211">
        <v>2017</v>
      </c>
      <c r="C5" s="211">
        <f>+B5+1</f>
        <v>2018</v>
      </c>
      <c r="D5" s="211">
        <f>+C5+1</f>
        <v>2019</v>
      </c>
      <c r="E5" s="211">
        <f>+D5+1</f>
        <v>2020</v>
      </c>
      <c r="F5" s="211">
        <f>+E5+1</f>
        <v>2021</v>
      </c>
      <c r="G5" s="36">
        <v>2022</v>
      </c>
    </row>
    <row r="6" spans="1:7" ht="48.75" customHeight="1" x14ac:dyDescent="0.25">
      <c r="A6" s="214"/>
      <c r="B6" s="212"/>
      <c r="C6" s="212"/>
      <c r="D6" s="212"/>
      <c r="E6" s="212"/>
      <c r="F6" s="212"/>
      <c r="G6" s="37" t="s">
        <v>510</v>
      </c>
    </row>
    <row r="7" spans="1:7" x14ac:dyDescent="0.25">
      <c r="A7" s="26" t="s">
        <v>470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471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474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478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480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473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479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511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209" t="s">
        <v>506</v>
      </c>
      <c r="B32" s="209"/>
      <c r="C32" s="209"/>
      <c r="D32" s="209"/>
      <c r="E32" s="209"/>
      <c r="F32" s="209"/>
      <c r="G32" s="209"/>
    </row>
    <row r="33" spans="1:7" x14ac:dyDescent="0.25">
      <c r="A33" s="209" t="s">
        <v>507</v>
      </c>
      <c r="B33" s="209"/>
      <c r="C33" s="209"/>
      <c r="D33" s="209"/>
      <c r="E33" s="209"/>
      <c r="F33" s="209"/>
      <c r="G33" s="20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15" t="s">
        <v>512</v>
      </c>
      <c r="B1" s="215"/>
      <c r="C1" s="215"/>
      <c r="D1" s="215"/>
      <c r="E1" s="215"/>
      <c r="F1" s="215"/>
    </row>
    <row r="2" spans="1:6" ht="20.100000000000001" customHeight="1" x14ac:dyDescent="0.25">
      <c r="A2" s="110" t="str">
        <f>'Formato 1'!A2</f>
        <v>NOMBRE DEL ENTE PÚBLICO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513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514</v>
      </c>
      <c r="C4" s="121" t="s">
        <v>515</v>
      </c>
      <c r="D4" s="121" t="s">
        <v>516</v>
      </c>
      <c r="E4" s="121" t="s">
        <v>517</v>
      </c>
      <c r="F4" s="121" t="s">
        <v>518</v>
      </c>
    </row>
    <row r="5" spans="1:6" ht="12.75" customHeight="1" x14ac:dyDescent="0.25">
      <c r="A5" s="18" t="s">
        <v>519</v>
      </c>
      <c r="B5" s="53"/>
      <c r="C5" s="53"/>
      <c r="D5" s="53"/>
      <c r="E5" s="53"/>
      <c r="F5" s="53"/>
    </row>
    <row r="6" spans="1:6" ht="30" x14ac:dyDescent="0.25">
      <c r="A6" s="59" t="s">
        <v>520</v>
      </c>
      <c r="B6" s="60"/>
      <c r="C6" s="60"/>
      <c r="D6" s="60"/>
      <c r="E6" s="60"/>
      <c r="F6" s="60"/>
    </row>
    <row r="7" spans="1:6" ht="15" x14ac:dyDescent="0.25">
      <c r="A7" s="59" t="s">
        <v>521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522</v>
      </c>
      <c r="B9" s="45"/>
      <c r="C9" s="45"/>
      <c r="D9" s="45"/>
      <c r="E9" s="45"/>
      <c r="F9" s="45"/>
    </row>
    <row r="10" spans="1:6" ht="15" x14ac:dyDescent="0.25">
      <c r="A10" s="59" t="s">
        <v>523</v>
      </c>
      <c r="B10" s="60"/>
      <c r="C10" s="60"/>
      <c r="D10" s="60"/>
      <c r="E10" s="60"/>
      <c r="F10" s="60"/>
    </row>
    <row r="11" spans="1:6" ht="15" x14ac:dyDescent="0.25">
      <c r="A11" s="80" t="s">
        <v>524</v>
      </c>
      <c r="B11" s="60"/>
      <c r="C11" s="60"/>
      <c r="D11" s="60"/>
      <c r="E11" s="60"/>
      <c r="F11" s="60"/>
    </row>
    <row r="12" spans="1:6" ht="15" x14ac:dyDescent="0.25">
      <c r="A12" s="80" t="s">
        <v>525</v>
      </c>
      <c r="B12" s="60"/>
      <c r="C12" s="60"/>
      <c r="D12" s="60"/>
      <c r="E12" s="60"/>
      <c r="F12" s="60"/>
    </row>
    <row r="13" spans="1:6" ht="15" x14ac:dyDescent="0.25">
      <c r="A13" s="80" t="s">
        <v>526</v>
      </c>
      <c r="B13" s="60"/>
      <c r="C13" s="60"/>
      <c r="D13" s="60"/>
      <c r="E13" s="60"/>
      <c r="F13" s="60"/>
    </row>
    <row r="14" spans="1:6" ht="15" x14ac:dyDescent="0.25">
      <c r="A14" s="59" t="s">
        <v>527</v>
      </c>
      <c r="B14" s="60"/>
      <c r="C14" s="60"/>
      <c r="D14" s="60"/>
      <c r="E14" s="60"/>
      <c r="F14" s="60"/>
    </row>
    <row r="15" spans="1:6" ht="15" x14ac:dyDescent="0.25">
      <c r="A15" s="80" t="s">
        <v>524</v>
      </c>
      <c r="B15" s="60"/>
      <c r="C15" s="60"/>
      <c r="D15" s="60"/>
      <c r="E15" s="60"/>
      <c r="F15" s="60"/>
    </row>
    <row r="16" spans="1:6" ht="15" x14ac:dyDescent="0.25">
      <c r="A16" s="80" t="s">
        <v>525</v>
      </c>
      <c r="B16" s="60"/>
      <c r="C16" s="60"/>
      <c r="D16" s="60"/>
      <c r="E16" s="60"/>
      <c r="F16" s="60"/>
    </row>
    <row r="17" spans="1:6" ht="15" x14ac:dyDescent="0.25">
      <c r="A17" s="80" t="s">
        <v>526</v>
      </c>
      <c r="B17" s="60"/>
      <c r="C17" s="60"/>
      <c r="D17" s="60"/>
      <c r="E17" s="60"/>
      <c r="F17" s="60"/>
    </row>
    <row r="18" spans="1:6" ht="15" x14ac:dyDescent="0.25">
      <c r="A18" s="59" t="s">
        <v>528</v>
      </c>
      <c r="B18" s="122"/>
      <c r="C18" s="60"/>
      <c r="D18" s="60"/>
      <c r="E18" s="60"/>
      <c r="F18" s="60"/>
    </row>
    <row r="19" spans="1:6" ht="15" x14ac:dyDescent="0.25">
      <c r="A19" s="59" t="s">
        <v>529</v>
      </c>
      <c r="B19" s="60"/>
      <c r="C19" s="60"/>
      <c r="D19" s="60"/>
      <c r="E19" s="60"/>
      <c r="F19" s="60"/>
    </row>
    <row r="20" spans="1:6" ht="30" x14ac:dyDescent="0.25">
      <c r="A20" s="59" t="s">
        <v>530</v>
      </c>
      <c r="B20" s="123"/>
      <c r="C20" s="123"/>
      <c r="D20" s="123"/>
      <c r="E20" s="123"/>
      <c r="F20" s="123"/>
    </row>
    <row r="21" spans="1:6" ht="30" x14ac:dyDescent="0.25">
      <c r="A21" s="59" t="s">
        <v>531</v>
      </c>
      <c r="B21" s="123"/>
      <c r="C21" s="123"/>
      <c r="D21" s="123"/>
      <c r="E21" s="123"/>
      <c r="F21" s="123"/>
    </row>
    <row r="22" spans="1:6" ht="30" x14ac:dyDescent="0.25">
      <c r="A22" s="59" t="s">
        <v>532</v>
      </c>
      <c r="B22" s="123"/>
      <c r="C22" s="123"/>
      <c r="D22" s="123"/>
      <c r="E22" s="123"/>
      <c r="F22" s="123"/>
    </row>
    <row r="23" spans="1:6" ht="15" x14ac:dyDescent="0.25">
      <c r="A23" s="59" t="s">
        <v>533</v>
      </c>
      <c r="B23" s="123"/>
      <c r="C23" s="123"/>
      <c r="D23" s="123"/>
      <c r="E23" s="123"/>
      <c r="F23" s="123"/>
    </row>
    <row r="24" spans="1:6" ht="15" x14ac:dyDescent="0.25">
      <c r="A24" s="59" t="s">
        <v>534</v>
      </c>
      <c r="B24" s="124"/>
      <c r="C24" s="60"/>
      <c r="D24" s="60"/>
      <c r="E24" s="60"/>
      <c r="F24" s="60"/>
    </row>
    <row r="25" spans="1:6" ht="15" x14ac:dyDescent="0.25">
      <c r="A25" s="59" t="s">
        <v>535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536</v>
      </c>
      <c r="B27" s="45"/>
      <c r="C27" s="45"/>
      <c r="D27" s="45"/>
      <c r="E27" s="45"/>
      <c r="F27" s="45"/>
    </row>
    <row r="28" spans="1:6" ht="15" x14ac:dyDescent="0.25">
      <c r="A28" s="59" t="s">
        <v>537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538</v>
      </c>
      <c r="B30" s="45"/>
      <c r="C30" s="45"/>
      <c r="D30" s="45"/>
      <c r="E30" s="45"/>
      <c r="F30" s="45"/>
    </row>
    <row r="31" spans="1:6" ht="15" x14ac:dyDescent="0.25">
      <c r="A31" s="59" t="s">
        <v>523</v>
      </c>
      <c r="B31" s="60"/>
      <c r="C31" s="60"/>
      <c r="D31" s="60"/>
      <c r="E31" s="60"/>
      <c r="F31" s="60"/>
    </row>
    <row r="32" spans="1:6" ht="15" x14ac:dyDescent="0.25">
      <c r="A32" s="59" t="s">
        <v>527</v>
      </c>
      <c r="B32" s="60"/>
      <c r="C32" s="60"/>
      <c r="D32" s="60"/>
      <c r="E32" s="60"/>
      <c r="F32" s="60"/>
    </row>
    <row r="33" spans="1:6" ht="15" x14ac:dyDescent="0.25">
      <c r="A33" s="59" t="s">
        <v>539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540</v>
      </c>
      <c r="B35" s="45"/>
      <c r="C35" s="45"/>
      <c r="D35" s="45"/>
      <c r="E35" s="45"/>
      <c r="F35" s="45"/>
    </row>
    <row r="36" spans="1:6" ht="15" x14ac:dyDescent="0.25">
      <c r="A36" s="59" t="s">
        <v>541</v>
      </c>
      <c r="B36" s="60"/>
      <c r="C36" s="60"/>
      <c r="D36" s="60"/>
      <c r="E36" s="60"/>
      <c r="F36" s="60"/>
    </row>
    <row r="37" spans="1:6" ht="15" x14ac:dyDescent="0.25">
      <c r="A37" s="59" t="s">
        <v>542</v>
      </c>
      <c r="B37" s="60"/>
      <c r="C37" s="60"/>
      <c r="D37" s="60"/>
      <c r="E37" s="60"/>
      <c r="F37" s="60"/>
    </row>
    <row r="38" spans="1:6" ht="15" x14ac:dyDescent="0.25">
      <c r="A38" s="59" t="s">
        <v>543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544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545</v>
      </c>
      <c r="B42" s="45"/>
      <c r="C42" s="45"/>
      <c r="D42" s="45"/>
      <c r="E42" s="45"/>
      <c r="F42" s="45"/>
    </row>
    <row r="43" spans="1:6" ht="15" x14ac:dyDescent="0.25">
      <c r="A43" s="59" t="s">
        <v>546</v>
      </c>
      <c r="B43" s="60"/>
      <c r="C43" s="60"/>
      <c r="D43" s="60"/>
      <c r="E43" s="60"/>
      <c r="F43" s="60"/>
    </row>
    <row r="44" spans="1:6" ht="15" x14ac:dyDescent="0.25">
      <c r="A44" s="59" t="s">
        <v>547</v>
      </c>
      <c r="B44" s="60"/>
      <c r="C44" s="60"/>
      <c r="D44" s="60"/>
      <c r="E44" s="60"/>
      <c r="F44" s="60"/>
    </row>
    <row r="45" spans="1:6" ht="15" x14ac:dyDescent="0.25">
      <c r="A45" s="59" t="s">
        <v>548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549</v>
      </c>
      <c r="B47" s="45"/>
      <c r="C47" s="45"/>
      <c r="D47" s="45"/>
      <c r="E47" s="45"/>
      <c r="F47" s="45"/>
    </row>
    <row r="48" spans="1:6" ht="15" x14ac:dyDescent="0.25">
      <c r="A48" s="59" t="s">
        <v>547</v>
      </c>
      <c r="B48" s="123"/>
      <c r="C48" s="123"/>
      <c r="D48" s="123"/>
      <c r="E48" s="123"/>
      <c r="F48" s="123"/>
    </row>
    <row r="49" spans="1:6" ht="15" x14ac:dyDescent="0.25">
      <c r="A49" s="59" t="s">
        <v>548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550</v>
      </c>
      <c r="B51" s="45"/>
      <c r="C51" s="45"/>
      <c r="D51" s="45"/>
      <c r="E51" s="45"/>
      <c r="F51" s="45"/>
    </row>
    <row r="52" spans="1:6" ht="15" x14ac:dyDescent="0.25">
      <c r="A52" s="59" t="s">
        <v>547</v>
      </c>
      <c r="B52" s="60"/>
      <c r="C52" s="60"/>
      <c r="D52" s="60"/>
      <c r="E52" s="60"/>
      <c r="F52" s="60"/>
    </row>
    <row r="53" spans="1:6" ht="15" x14ac:dyDescent="0.25">
      <c r="A53" s="59" t="s">
        <v>548</v>
      </c>
      <c r="B53" s="60"/>
      <c r="C53" s="60"/>
      <c r="D53" s="60"/>
      <c r="E53" s="60"/>
      <c r="F53" s="60"/>
    </row>
    <row r="54" spans="1:6" ht="15" x14ac:dyDescent="0.25">
      <c r="A54" s="59" t="s">
        <v>551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552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547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548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553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554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555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556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557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558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tabSelected="1" topLeftCell="A4" zoomScale="75" zoomScaleNormal="75" workbookViewId="0">
      <selection activeCell="B26" sqref="B26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79" t="s">
        <v>123</v>
      </c>
      <c r="B1" s="180"/>
      <c r="C1" s="180"/>
      <c r="D1" s="180"/>
      <c r="E1" s="180"/>
      <c r="F1" s="180"/>
      <c r="G1" s="180"/>
      <c r="H1" s="181"/>
    </row>
    <row r="2" spans="1:8" x14ac:dyDescent="0.25">
      <c r="A2" s="110" t="str">
        <f>'Formato 1'!A2</f>
        <v>NOMBRE DEL ENTE PÚBLICO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124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31 de Marzo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3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125</v>
      </c>
      <c r="B6" s="6" t="s">
        <v>593</v>
      </c>
      <c r="C6" s="5" t="s">
        <v>126</v>
      </c>
      <c r="D6" s="5" t="s">
        <v>127</v>
      </c>
      <c r="E6" s="5" t="s">
        <v>128</v>
      </c>
      <c r="F6" s="5" t="s">
        <v>129</v>
      </c>
      <c r="G6" s="5" t="s">
        <v>130</v>
      </c>
      <c r="H6" s="7" t="s">
        <v>131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132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133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134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135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136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137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138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139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140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141</v>
      </c>
      <c r="B18" s="163">
        <v>20075556.280000001</v>
      </c>
      <c r="C18" s="108"/>
      <c r="D18" s="108"/>
      <c r="E18" s="108"/>
      <c r="F18" s="163">
        <v>33280218.620000001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142</v>
      </c>
      <c r="B20" s="4">
        <f t="shared" ref="B20:H20" si="3">B8+B18</f>
        <v>20075556.280000001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33280218.620000001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143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144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145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146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147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148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149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150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151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82" t="s">
        <v>152</v>
      </c>
      <c r="B33" s="182"/>
      <c r="C33" s="182"/>
      <c r="D33" s="182"/>
      <c r="E33" s="182"/>
      <c r="F33" s="182"/>
      <c r="G33" s="182"/>
      <c r="H33" s="182"/>
    </row>
    <row r="34" spans="1:8" ht="14.45" customHeight="1" x14ac:dyDescent="0.25">
      <c r="A34" s="182"/>
      <c r="B34" s="182"/>
      <c r="C34" s="182"/>
      <c r="D34" s="182"/>
      <c r="E34" s="182"/>
      <c r="F34" s="182"/>
      <c r="G34" s="182"/>
      <c r="H34" s="182"/>
    </row>
    <row r="35" spans="1:8" ht="14.45" customHeight="1" x14ac:dyDescent="0.25">
      <c r="A35" s="182"/>
      <c r="B35" s="182"/>
      <c r="C35" s="182"/>
      <c r="D35" s="182"/>
      <c r="E35" s="182"/>
      <c r="F35" s="182"/>
      <c r="G35" s="182"/>
      <c r="H35" s="182"/>
    </row>
    <row r="36" spans="1:8" ht="14.45" customHeight="1" x14ac:dyDescent="0.25">
      <c r="A36" s="182"/>
      <c r="B36" s="182"/>
      <c r="C36" s="182"/>
      <c r="D36" s="182"/>
      <c r="E36" s="182"/>
      <c r="F36" s="182"/>
      <c r="G36" s="182"/>
      <c r="H36" s="182"/>
    </row>
    <row r="37" spans="1:8" ht="14.45" customHeight="1" x14ac:dyDescent="0.25">
      <c r="A37" s="182"/>
      <c r="B37" s="182"/>
      <c r="C37" s="182"/>
      <c r="D37" s="182"/>
      <c r="E37" s="182"/>
      <c r="F37" s="182"/>
      <c r="G37" s="182"/>
      <c r="H37" s="182"/>
    </row>
    <row r="38" spans="1:8" x14ac:dyDescent="0.25">
      <c r="A38" s="61"/>
    </row>
    <row r="39" spans="1:8" ht="45" x14ac:dyDescent="0.25">
      <c r="A39" s="5" t="s">
        <v>153</v>
      </c>
      <c r="B39" s="5" t="s">
        <v>154</v>
      </c>
      <c r="C39" s="5" t="s">
        <v>155</v>
      </c>
      <c r="D39" s="5" t="s">
        <v>156</v>
      </c>
      <c r="E39" s="5" t="s">
        <v>157</v>
      </c>
      <c r="F39" s="7" t="s">
        <v>158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159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160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161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162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151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G11:H21 B17:B30 C8:C22 D17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79" t="s">
        <v>163</v>
      </c>
      <c r="B1" s="180"/>
      <c r="C1" s="180"/>
      <c r="D1" s="180"/>
      <c r="E1" s="180"/>
      <c r="F1" s="180"/>
      <c r="G1" s="180"/>
      <c r="H1" s="180"/>
      <c r="I1" s="180"/>
      <c r="J1" s="180"/>
      <c r="K1" s="181"/>
    </row>
    <row r="2" spans="1:11" x14ac:dyDescent="0.25">
      <c r="A2" s="110" t="str">
        <f>'Formato 1'!A2</f>
        <v>NOMBRE DEL ENTE PÚBLICO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164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595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3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165</v>
      </c>
      <c r="B6" s="7" t="s">
        <v>166</v>
      </c>
      <c r="C6" s="7" t="s">
        <v>167</v>
      </c>
      <c r="D6" s="7" t="s">
        <v>168</v>
      </c>
      <c r="E6" s="7" t="s">
        <v>169</v>
      </c>
      <c r="F6" s="7" t="s">
        <v>170</v>
      </c>
      <c r="G6" s="7" t="s">
        <v>171</v>
      </c>
      <c r="H6" s="7" t="s">
        <v>172</v>
      </c>
      <c r="I6" s="1" t="s">
        <v>596</v>
      </c>
      <c r="J6" s="1" t="s">
        <v>597</v>
      </c>
      <c r="K6" s="1" t="s">
        <v>598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173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174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175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176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177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151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178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179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180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181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182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151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183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topLeftCell="A4" zoomScale="75" zoomScaleNormal="75" workbookViewId="0">
      <selection activeCell="B47" sqref="B47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79" t="s">
        <v>184</v>
      </c>
      <c r="B1" s="180"/>
      <c r="C1" s="180"/>
      <c r="D1" s="181"/>
    </row>
    <row r="2" spans="1:4" x14ac:dyDescent="0.25">
      <c r="A2" s="110" t="str">
        <f>'Formato 1'!A2</f>
        <v>NOMBRE DEL ENTE PÚBLICO (a)</v>
      </c>
      <c r="B2" s="111"/>
      <c r="C2" s="111"/>
      <c r="D2" s="112"/>
    </row>
    <row r="3" spans="1:4" x14ac:dyDescent="0.25">
      <c r="A3" s="113" t="s">
        <v>185</v>
      </c>
      <c r="B3" s="114"/>
      <c r="C3" s="114"/>
      <c r="D3" s="115"/>
    </row>
    <row r="4" spans="1:4" x14ac:dyDescent="0.25">
      <c r="A4" s="113" t="str">
        <f>'Formato 3'!A4</f>
        <v>Del 1 de Enero al 31 de Marzo de 2024 (b)</v>
      </c>
      <c r="B4" s="114"/>
      <c r="C4" s="114"/>
      <c r="D4" s="115"/>
    </row>
    <row r="5" spans="1:4" x14ac:dyDescent="0.25">
      <c r="A5" s="116" t="s">
        <v>3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5</v>
      </c>
      <c r="B7" s="7" t="s">
        <v>186</v>
      </c>
      <c r="C7" s="7" t="s">
        <v>187</v>
      </c>
      <c r="D7" s="7" t="s">
        <v>188</v>
      </c>
    </row>
    <row r="8" spans="1:4" x14ac:dyDescent="0.25">
      <c r="A8" s="3" t="s">
        <v>189</v>
      </c>
      <c r="B8" s="14">
        <f>SUM(B9:B11)</f>
        <v>205696681.00999999</v>
      </c>
      <c r="C8" s="14">
        <f>SUM(C9:C11)</f>
        <v>225529462.99000001</v>
      </c>
      <c r="D8" s="14">
        <f>SUM(D9:D11)</f>
        <v>225529462.99000001</v>
      </c>
    </row>
    <row r="9" spans="1:4" x14ac:dyDescent="0.25">
      <c r="A9" s="58" t="s">
        <v>190</v>
      </c>
      <c r="B9" s="164">
        <v>205696681.00999999</v>
      </c>
      <c r="C9" s="164">
        <v>225529462.99000001</v>
      </c>
      <c r="D9" s="164">
        <v>225529462.99000001</v>
      </c>
    </row>
    <row r="10" spans="1:4" x14ac:dyDescent="0.25">
      <c r="A10" s="58" t="s">
        <v>191</v>
      </c>
      <c r="B10" s="164">
        <v>0</v>
      </c>
      <c r="C10" s="164">
        <v>0</v>
      </c>
      <c r="D10" s="164">
        <v>0</v>
      </c>
    </row>
    <row r="11" spans="1:4" x14ac:dyDescent="0.25">
      <c r="A11" s="58" t="s">
        <v>192</v>
      </c>
      <c r="B11" s="165">
        <v>0</v>
      </c>
      <c r="C11" s="165">
        <v>0</v>
      </c>
      <c r="D11" s="165"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193</v>
      </c>
      <c r="B13" s="14">
        <f>B14+B15</f>
        <v>205696681.00999999</v>
      </c>
      <c r="C13" s="14">
        <f>C14+C15</f>
        <v>222334404.52000001</v>
      </c>
      <c r="D13" s="14">
        <f>D14+D15</f>
        <v>222334404.52000001</v>
      </c>
    </row>
    <row r="14" spans="1:4" x14ac:dyDescent="0.25">
      <c r="A14" s="58" t="s">
        <v>194</v>
      </c>
      <c r="B14" s="164">
        <v>205696681.00999999</v>
      </c>
      <c r="C14" s="164">
        <v>222334404.52000001</v>
      </c>
      <c r="D14" s="164">
        <v>222334404.52000001</v>
      </c>
    </row>
    <row r="15" spans="1:4" x14ac:dyDescent="0.25">
      <c r="A15" s="58" t="s">
        <v>195</v>
      </c>
      <c r="B15" s="164">
        <v>0</v>
      </c>
      <c r="C15" s="164">
        <v>0</v>
      </c>
      <c r="D15" s="16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196</v>
      </c>
      <c r="B17" s="15">
        <v>0</v>
      </c>
      <c r="C17" s="14">
        <f>C18+C19</f>
        <v>10505126.67</v>
      </c>
      <c r="D17" s="14">
        <f>D18+D19</f>
        <v>10505126.67</v>
      </c>
    </row>
    <row r="18" spans="1:4" x14ac:dyDescent="0.25">
      <c r="A18" s="58" t="s">
        <v>197</v>
      </c>
      <c r="B18" s="16">
        <v>0</v>
      </c>
      <c r="C18" s="164">
        <v>10505126.67</v>
      </c>
      <c r="D18" s="164">
        <v>10505126.67</v>
      </c>
    </row>
    <row r="19" spans="1:4" x14ac:dyDescent="0.25">
      <c r="A19" s="58" t="s">
        <v>198</v>
      </c>
      <c r="B19" s="16">
        <v>0</v>
      </c>
      <c r="C19" s="164">
        <v>0</v>
      </c>
      <c r="D19" s="164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199</v>
      </c>
      <c r="B21" s="14">
        <f>B8-B13+B17</f>
        <v>0</v>
      </c>
      <c r="C21" s="14">
        <f>C8-C13+C17</f>
        <v>13700185.139999999</v>
      </c>
      <c r="D21" s="14">
        <f>D8-D13+D17</f>
        <v>13700185.139999999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200</v>
      </c>
      <c r="B23" s="14">
        <f>B21-B11</f>
        <v>0</v>
      </c>
      <c r="C23" s="14">
        <f>C21-C11</f>
        <v>13700185.139999999</v>
      </c>
      <c r="D23" s="14">
        <f>D21-D11</f>
        <v>13700185.139999999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201</v>
      </c>
      <c r="B25" s="14">
        <f>B23-B17</f>
        <v>0</v>
      </c>
      <c r="C25" s="14">
        <f>C23-C17</f>
        <v>3195058.4699999988</v>
      </c>
      <c r="D25" s="14">
        <f>D23-D17</f>
        <v>3195058.4699999988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202</v>
      </c>
      <c r="B28" s="7" t="s">
        <v>203</v>
      </c>
      <c r="C28" s="7" t="s">
        <v>187</v>
      </c>
      <c r="D28" s="7" t="s">
        <v>204</v>
      </c>
    </row>
    <row r="29" spans="1:4" x14ac:dyDescent="0.25">
      <c r="A29" s="3" t="s">
        <v>205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206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207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208</v>
      </c>
      <c r="B33" s="4">
        <f>B25+B29</f>
        <v>0</v>
      </c>
      <c r="C33" s="4">
        <f>C25+C29</f>
        <v>3195058.4699999988</v>
      </c>
      <c r="D33" s="4">
        <f>D25+D29</f>
        <v>3195058.4699999988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202</v>
      </c>
      <c r="B36" s="7" t="s">
        <v>209</v>
      </c>
      <c r="C36" s="7" t="s">
        <v>187</v>
      </c>
      <c r="D36" s="7" t="s">
        <v>188</v>
      </c>
    </row>
    <row r="37" spans="1:4" ht="14.45" customHeight="1" x14ac:dyDescent="0.25">
      <c r="A37" s="3" t="s">
        <v>210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211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212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213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214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215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216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202</v>
      </c>
      <c r="B47" s="7" t="s">
        <v>209</v>
      </c>
      <c r="C47" s="7" t="s">
        <v>187</v>
      </c>
      <c r="D47" s="7" t="s">
        <v>188</v>
      </c>
    </row>
    <row r="48" spans="1:4" x14ac:dyDescent="0.25">
      <c r="A48" s="95" t="s">
        <v>217</v>
      </c>
      <c r="B48" s="96">
        <f>B9</f>
        <v>205696681.00999999</v>
      </c>
      <c r="C48" s="96">
        <f>C9</f>
        <v>225529462.99000001</v>
      </c>
      <c r="D48" s="96">
        <f>D9</f>
        <v>225529462.99000001</v>
      </c>
    </row>
    <row r="49" spans="1:4" x14ac:dyDescent="0.25">
      <c r="A49" s="21" t="s">
        <v>218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211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214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194</v>
      </c>
      <c r="B53" s="47">
        <f>B14</f>
        <v>205696681.00999999</v>
      </c>
      <c r="C53" s="47">
        <f>C14</f>
        <v>222334404.52000001</v>
      </c>
      <c r="D53" s="47">
        <f>D14</f>
        <v>222334404.52000001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197</v>
      </c>
      <c r="B55" s="22">
        <v>0</v>
      </c>
      <c r="C55" s="47">
        <f>C18</f>
        <v>10505126.67</v>
      </c>
      <c r="D55" s="47">
        <f>D18</f>
        <v>10505126.67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219</v>
      </c>
      <c r="B57" s="4">
        <f>B48+B49-B53+B55</f>
        <v>0</v>
      </c>
      <c r="C57" s="4">
        <f>C48+C49-C53+C55</f>
        <v>13700185.139999999</v>
      </c>
      <c r="D57" s="4">
        <f>D48+D49-D53+D55</f>
        <v>13700185.139999999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220</v>
      </c>
      <c r="B59" s="4">
        <f>B57-B49</f>
        <v>0</v>
      </c>
      <c r="C59" s="4">
        <f>C57-C49</f>
        <v>13700185.139999999</v>
      </c>
      <c r="D59" s="4">
        <f>D57-D49</f>
        <v>13700185.139999999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202</v>
      </c>
      <c r="B62" s="7" t="s">
        <v>209</v>
      </c>
      <c r="C62" s="7" t="s">
        <v>187</v>
      </c>
      <c r="D62" s="7" t="s">
        <v>188</v>
      </c>
    </row>
    <row r="63" spans="1:4" x14ac:dyDescent="0.25">
      <c r="A63" s="95" t="s">
        <v>191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221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212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215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222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198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223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224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2:D13 B16:D17 B20:D25 B18:B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topLeftCell="B34" zoomScale="75" zoomScaleNormal="75" workbookViewId="0">
      <selection activeCell="B34" sqref="B34:G34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79" t="s">
        <v>225</v>
      </c>
      <c r="B1" s="180"/>
      <c r="C1" s="180"/>
      <c r="D1" s="180"/>
      <c r="E1" s="180"/>
      <c r="F1" s="180"/>
      <c r="G1" s="181"/>
    </row>
    <row r="2" spans="1:7" x14ac:dyDescent="0.25">
      <c r="A2" s="110" t="str">
        <f>'Formato 1'!A2</f>
        <v>NOMBRE DEL ENTE PÚBLICO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226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Marzo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3</v>
      </c>
      <c r="B5" s="117"/>
      <c r="C5" s="117"/>
      <c r="D5" s="117"/>
      <c r="E5" s="117"/>
      <c r="F5" s="117"/>
      <c r="G5" s="118"/>
    </row>
    <row r="6" spans="1:7" x14ac:dyDescent="0.25">
      <c r="A6" s="183" t="s">
        <v>227</v>
      </c>
      <c r="B6" s="185" t="s">
        <v>228</v>
      </c>
      <c r="C6" s="185"/>
      <c r="D6" s="185"/>
      <c r="E6" s="185"/>
      <c r="F6" s="185"/>
      <c r="G6" s="185" t="s">
        <v>229</v>
      </c>
    </row>
    <row r="7" spans="1:7" ht="30" x14ac:dyDescent="0.25">
      <c r="A7" s="184"/>
      <c r="B7" s="25" t="s">
        <v>230</v>
      </c>
      <c r="C7" s="7" t="s">
        <v>231</v>
      </c>
      <c r="D7" s="25" t="s">
        <v>232</v>
      </c>
      <c r="E7" s="25" t="s">
        <v>187</v>
      </c>
      <c r="F7" s="25" t="s">
        <v>233</v>
      </c>
      <c r="G7" s="185"/>
    </row>
    <row r="8" spans="1:7" x14ac:dyDescent="0.25">
      <c r="A8" s="26" t="s">
        <v>234</v>
      </c>
      <c r="B8" s="91"/>
      <c r="C8" s="91"/>
      <c r="D8" s="91"/>
      <c r="E8" s="91"/>
      <c r="F8" s="91"/>
      <c r="G8" s="91"/>
    </row>
    <row r="9" spans="1:7" x14ac:dyDescent="0.25">
      <c r="A9" s="58" t="s">
        <v>235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236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237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4" si="0">F11-B11</f>
        <v>0</v>
      </c>
    </row>
    <row r="12" spans="1:7" x14ac:dyDescent="0.25">
      <c r="A12" s="58" t="s">
        <v>238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239</v>
      </c>
      <c r="B13" s="166">
        <v>250000</v>
      </c>
      <c r="C13" s="166">
        <v>0</v>
      </c>
      <c r="D13" s="167">
        <v>250000</v>
      </c>
      <c r="E13" s="166">
        <v>859721.44</v>
      </c>
      <c r="F13" s="166">
        <v>859721.44</v>
      </c>
      <c r="G13" s="167">
        <v>609721.43999999994</v>
      </c>
    </row>
    <row r="14" spans="1:7" x14ac:dyDescent="0.25">
      <c r="A14" s="58" t="s">
        <v>240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241</v>
      </c>
      <c r="B15" s="166">
        <v>205446681.00999999</v>
      </c>
      <c r="C15" s="166">
        <v>25602217.890000001</v>
      </c>
      <c r="D15" s="167">
        <v>231048898.89999998</v>
      </c>
      <c r="E15" s="166">
        <v>220052890.50999999</v>
      </c>
      <c r="F15" s="166">
        <v>220052890.50999999</v>
      </c>
      <c r="G15" s="167">
        <v>14606209.5</v>
      </c>
    </row>
    <row r="16" spans="1:7" x14ac:dyDescent="0.25">
      <c r="A16" s="92" t="s">
        <v>242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243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244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245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246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247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248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249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250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251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252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253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254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255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256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3" si="4">F30-B30</f>
        <v>0</v>
      </c>
    </row>
    <row r="31" spans="1:7" x14ac:dyDescent="0.25">
      <c r="A31" s="77" t="s">
        <v>257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258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259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260</v>
      </c>
      <c r="B34" s="166">
        <v>0</v>
      </c>
      <c r="C34" s="166">
        <v>0</v>
      </c>
      <c r="D34" s="167">
        <v>0</v>
      </c>
      <c r="E34" s="166">
        <v>4616851.04</v>
      </c>
      <c r="F34" s="166">
        <v>4616851.04</v>
      </c>
      <c r="G34" s="167">
        <v>4616851.04</v>
      </c>
    </row>
    <row r="35" spans="1:7" ht="14.45" customHeight="1" x14ac:dyDescent="0.25">
      <c r="A35" s="58" t="s">
        <v>261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262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263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264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265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266</v>
      </c>
      <c r="B41" s="4">
        <f t="shared" ref="B41:G41" si="7">SUM(B9,B10,B11,B12,B13,B14,B15,B16,B28,B34,B35,B37)</f>
        <v>205696681.00999999</v>
      </c>
      <c r="C41" s="4">
        <f t="shared" si="7"/>
        <v>25602217.890000001</v>
      </c>
      <c r="D41" s="4">
        <f t="shared" si="7"/>
        <v>231298898.89999998</v>
      </c>
      <c r="E41" s="4">
        <f t="shared" si="7"/>
        <v>225529462.98999998</v>
      </c>
      <c r="F41" s="4">
        <f t="shared" si="7"/>
        <v>225529462.98999998</v>
      </c>
      <c r="G41" s="4">
        <f t="shared" si="7"/>
        <v>19832781.98</v>
      </c>
    </row>
    <row r="42" spans="1:7" x14ac:dyDescent="0.25">
      <c r="A42" s="3" t="s">
        <v>267</v>
      </c>
      <c r="B42" s="93"/>
      <c r="C42" s="93"/>
      <c r="D42" s="93"/>
      <c r="E42" s="93"/>
      <c r="F42" s="93"/>
      <c r="G42" s="4">
        <f>IF(G41&gt;0,G41,0)</f>
        <v>19832781.98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268</v>
      </c>
      <c r="B44" s="49"/>
      <c r="C44" s="49"/>
      <c r="D44" s="49"/>
      <c r="E44" s="49"/>
      <c r="F44" s="49"/>
      <c r="G44" s="49"/>
    </row>
    <row r="45" spans="1:7" x14ac:dyDescent="0.25">
      <c r="A45" s="58" t="s">
        <v>269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270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277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278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280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283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285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288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289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290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291</v>
      </c>
      <c r="B70" s="4">
        <f t="shared" ref="B70:G70" si="16">B41+B65+B67</f>
        <v>205696681.00999999</v>
      </c>
      <c r="C70" s="4">
        <f t="shared" si="16"/>
        <v>25602217.890000001</v>
      </c>
      <c r="D70" s="4">
        <f t="shared" si="16"/>
        <v>231298898.89999998</v>
      </c>
      <c r="E70" s="4">
        <f t="shared" si="16"/>
        <v>225529462.98999998</v>
      </c>
      <c r="F70" s="4">
        <f t="shared" si="16"/>
        <v>225529462.98999998</v>
      </c>
      <c r="G70" s="4">
        <f t="shared" si="16"/>
        <v>19832781.98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292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293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294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295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2 G60:G76 G55:G58 G38:G53 G14 B35:F58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opLeftCell="B127" zoomScale="75" zoomScaleNormal="75" workbookViewId="0">
      <selection activeCell="D52" sqref="D52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88" t="s">
        <v>296</v>
      </c>
      <c r="B1" s="180"/>
      <c r="C1" s="180"/>
      <c r="D1" s="180"/>
      <c r="E1" s="180"/>
      <c r="F1" s="180"/>
      <c r="G1" s="181"/>
    </row>
    <row r="2" spans="1:7" x14ac:dyDescent="0.25">
      <c r="A2" s="125" t="str">
        <f>'Formato 1'!A2</f>
        <v>NOMBRE DEL ENTE PÚBLICO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297</v>
      </c>
      <c r="B3" s="126"/>
      <c r="C3" s="126"/>
      <c r="D3" s="126"/>
      <c r="E3" s="126"/>
      <c r="F3" s="126"/>
      <c r="G3" s="126"/>
    </row>
    <row r="4" spans="1:7" x14ac:dyDescent="0.25">
      <c r="A4" s="126" t="s">
        <v>298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Marzo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3</v>
      </c>
      <c r="B6" s="127"/>
      <c r="C6" s="127"/>
      <c r="D6" s="127"/>
      <c r="E6" s="127"/>
      <c r="F6" s="127"/>
      <c r="G6" s="127"/>
    </row>
    <row r="7" spans="1:7" x14ac:dyDescent="0.25">
      <c r="A7" s="186" t="s">
        <v>5</v>
      </c>
      <c r="B7" s="186" t="s">
        <v>299</v>
      </c>
      <c r="C7" s="186"/>
      <c r="D7" s="186"/>
      <c r="E7" s="186"/>
      <c r="F7" s="186"/>
      <c r="G7" s="187" t="s">
        <v>300</v>
      </c>
    </row>
    <row r="8" spans="1:7" ht="30" x14ac:dyDescent="0.25">
      <c r="A8" s="186"/>
      <c r="B8" s="7" t="s">
        <v>301</v>
      </c>
      <c r="C8" s="7" t="s">
        <v>302</v>
      </c>
      <c r="D8" s="7" t="s">
        <v>303</v>
      </c>
      <c r="E8" s="7" t="s">
        <v>187</v>
      </c>
      <c r="F8" s="7" t="s">
        <v>304</v>
      </c>
      <c r="G8" s="186"/>
    </row>
    <row r="9" spans="1:7" x14ac:dyDescent="0.25">
      <c r="A9" s="27" t="s">
        <v>305</v>
      </c>
      <c r="B9" s="83">
        <f t="shared" ref="B9:G9" si="0">SUM(B10,B18,B28,B38,B48,B58,B62,B71,B75)</f>
        <v>205196681.00999999</v>
      </c>
      <c r="C9" s="83">
        <f t="shared" si="0"/>
        <v>27831343.789999999</v>
      </c>
      <c r="D9" s="83">
        <f t="shared" si="0"/>
        <v>233028024.79999998</v>
      </c>
      <c r="E9" s="83">
        <f t="shared" si="0"/>
        <v>222334404.52000001</v>
      </c>
      <c r="F9" s="83">
        <f t="shared" si="0"/>
        <v>222334404.52000001</v>
      </c>
      <c r="G9" s="83">
        <f t="shared" si="0"/>
        <v>10693620.279999997</v>
      </c>
    </row>
    <row r="10" spans="1:7" x14ac:dyDescent="0.25">
      <c r="A10" s="84" t="s">
        <v>306</v>
      </c>
      <c r="B10" s="83">
        <f t="shared" ref="B10:G10" si="1">SUM(B11:B17)</f>
        <v>77073517.140000001</v>
      </c>
      <c r="C10" s="83">
        <f t="shared" si="1"/>
        <v>-2713719.99</v>
      </c>
      <c r="D10" s="83">
        <f t="shared" si="1"/>
        <v>74359797.150000006</v>
      </c>
      <c r="E10" s="83">
        <f t="shared" si="1"/>
        <v>74359797.150000006</v>
      </c>
      <c r="F10" s="83">
        <f t="shared" si="1"/>
        <v>74359797.150000006</v>
      </c>
      <c r="G10" s="83">
        <f t="shared" si="1"/>
        <v>0</v>
      </c>
    </row>
    <row r="11" spans="1:7" x14ac:dyDescent="0.25">
      <c r="A11" s="85" t="s">
        <v>307</v>
      </c>
      <c r="B11" s="168">
        <v>43662913.520000003</v>
      </c>
      <c r="C11" s="168">
        <v>-610321.62</v>
      </c>
      <c r="D11" s="169">
        <v>43052591.900000006</v>
      </c>
      <c r="E11" s="168">
        <v>43052591.899999999</v>
      </c>
      <c r="F11" s="168">
        <v>43052591.899999999</v>
      </c>
      <c r="G11" s="169">
        <v>0</v>
      </c>
    </row>
    <row r="12" spans="1:7" x14ac:dyDescent="0.25">
      <c r="A12" s="85" t="s">
        <v>308</v>
      </c>
      <c r="B12" s="168">
        <v>3639526.05</v>
      </c>
      <c r="C12" s="168">
        <v>215117.58</v>
      </c>
      <c r="D12" s="169">
        <v>3854643.63</v>
      </c>
      <c r="E12" s="168">
        <v>3854643.63</v>
      </c>
      <c r="F12" s="168">
        <v>3854643.63</v>
      </c>
      <c r="G12" s="169">
        <v>0</v>
      </c>
    </row>
    <row r="13" spans="1:7" x14ac:dyDescent="0.25">
      <c r="A13" s="85" t="s">
        <v>309</v>
      </c>
      <c r="B13" s="168">
        <v>7309058.0099999998</v>
      </c>
      <c r="C13" s="168">
        <v>-856177.89</v>
      </c>
      <c r="D13" s="169">
        <v>6452880.1200000001</v>
      </c>
      <c r="E13" s="168">
        <v>6452880.1200000001</v>
      </c>
      <c r="F13" s="168">
        <v>6452880.1200000001</v>
      </c>
      <c r="G13" s="169">
        <v>0</v>
      </c>
    </row>
    <row r="14" spans="1:7" x14ac:dyDescent="0.25">
      <c r="A14" s="85" t="s">
        <v>310</v>
      </c>
      <c r="B14" s="168">
        <v>13308408.15</v>
      </c>
      <c r="C14" s="168">
        <v>-2179038.66</v>
      </c>
      <c r="D14" s="169">
        <v>11129369.49</v>
      </c>
      <c r="E14" s="168">
        <v>11129369.49</v>
      </c>
      <c r="F14" s="168">
        <v>11129369.49</v>
      </c>
      <c r="G14" s="169">
        <v>0</v>
      </c>
    </row>
    <row r="15" spans="1:7" x14ac:dyDescent="0.25">
      <c r="A15" s="85" t="s">
        <v>311</v>
      </c>
      <c r="B15" s="168">
        <v>9153611.4100000001</v>
      </c>
      <c r="C15" s="168">
        <v>716700.6</v>
      </c>
      <c r="D15" s="169">
        <v>9870312.0099999998</v>
      </c>
      <c r="E15" s="168">
        <v>9870312.0099999998</v>
      </c>
      <c r="F15" s="168">
        <v>9870312.0099999998</v>
      </c>
      <c r="G15" s="169">
        <v>0</v>
      </c>
    </row>
    <row r="16" spans="1:7" x14ac:dyDescent="0.25">
      <c r="A16" s="85" t="s">
        <v>312</v>
      </c>
      <c r="B16" s="169">
        <v>0</v>
      </c>
      <c r="C16" s="169">
        <v>0</v>
      </c>
      <c r="D16" s="169">
        <v>0</v>
      </c>
      <c r="E16" s="169">
        <v>0</v>
      </c>
      <c r="F16" s="169">
        <v>0</v>
      </c>
      <c r="G16" s="169">
        <v>0</v>
      </c>
    </row>
    <row r="17" spans="1:7" x14ac:dyDescent="0.25">
      <c r="A17" s="85" t="s">
        <v>313</v>
      </c>
      <c r="B17" s="169">
        <v>0</v>
      </c>
      <c r="C17" s="169">
        <v>0</v>
      </c>
      <c r="D17" s="169">
        <v>0</v>
      </c>
      <c r="E17" s="169">
        <v>0</v>
      </c>
      <c r="F17" s="169">
        <v>0</v>
      </c>
      <c r="G17" s="169">
        <v>0</v>
      </c>
    </row>
    <row r="18" spans="1:7" x14ac:dyDescent="0.25">
      <c r="A18" s="84" t="s">
        <v>314</v>
      </c>
      <c r="B18" s="83">
        <f t="shared" ref="B18:G18" si="2">SUM(B19:B27)</f>
        <v>22212880.27</v>
      </c>
      <c r="C18" s="83">
        <f t="shared" si="2"/>
        <v>-5136018.1100000003</v>
      </c>
      <c r="D18" s="83">
        <f t="shared" si="2"/>
        <v>17076862.16</v>
      </c>
      <c r="E18" s="83">
        <f t="shared" si="2"/>
        <v>16748748.859999999</v>
      </c>
      <c r="F18" s="83">
        <f t="shared" si="2"/>
        <v>16748748.859999999</v>
      </c>
      <c r="G18" s="83">
        <f t="shared" si="2"/>
        <v>328113.30000000005</v>
      </c>
    </row>
    <row r="19" spans="1:7" x14ac:dyDescent="0.25">
      <c r="A19" s="85" t="s">
        <v>315</v>
      </c>
      <c r="B19" s="168">
        <v>1585290.28</v>
      </c>
      <c r="C19" s="168">
        <v>-650698.42000000004</v>
      </c>
      <c r="D19" s="169">
        <v>934591.86</v>
      </c>
      <c r="E19" s="168">
        <v>867261.86</v>
      </c>
      <c r="F19" s="168">
        <v>867261.86</v>
      </c>
      <c r="G19" s="169">
        <v>67330</v>
      </c>
    </row>
    <row r="20" spans="1:7" x14ac:dyDescent="0.25">
      <c r="A20" s="85" t="s">
        <v>316</v>
      </c>
      <c r="B20" s="168">
        <v>223817.92</v>
      </c>
      <c r="C20" s="168">
        <v>-69395.289999999994</v>
      </c>
      <c r="D20" s="169">
        <v>154422.63</v>
      </c>
      <c r="E20" s="168">
        <v>154422.63</v>
      </c>
      <c r="F20" s="168">
        <v>154422.63</v>
      </c>
      <c r="G20" s="169">
        <v>0</v>
      </c>
    </row>
    <row r="21" spans="1:7" x14ac:dyDescent="0.25">
      <c r="A21" s="85" t="s">
        <v>317</v>
      </c>
      <c r="B21" s="169">
        <v>0</v>
      </c>
      <c r="C21" s="169">
        <v>0</v>
      </c>
      <c r="D21" s="169">
        <v>0</v>
      </c>
      <c r="E21" s="169">
        <v>0</v>
      </c>
      <c r="F21" s="169">
        <v>0</v>
      </c>
      <c r="G21" s="169">
        <v>0</v>
      </c>
    </row>
    <row r="22" spans="1:7" x14ac:dyDescent="0.25">
      <c r="A22" s="85" t="s">
        <v>318</v>
      </c>
      <c r="B22" s="168">
        <v>7502805.2400000002</v>
      </c>
      <c r="C22" s="168">
        <v>-1307952.0900000001</v>
      </c>
      <c r="D22" s="169">
        <v>6194853.1500000004</v>
      </c>
      <c r="E22" s="168">
        <v>6194853.1399999997</v>
      </c>
      <c r="F22" s="168">
        <v>6194853.1399999997</v>
      </c>
      <c r="G22" s="169">
        <v>1.0000000707805157E-2</v>
      </c>
    </row>
    <row r="23" spans="1:7" x14ac:dyDescent="0.25">
      <c r="A23" s="85" t="s">
        <v>319</v>
      </c>
      <c r="B23" s="168">
        <v>2539000</v>
      </c>
      <c r="C23" s="168">
        <v>-620825.43000000005</v>
      </c>
      <c r="D23" s="169">
        <v>1918174.5699999998</v>
      </c>
      <c r="E23" s="168">
        <v>1830174.57</v>
      </c>
      <c r="F23" s="168">
        <v>1830174.57</v>
      </c>
      <c r="G23" s="169">
        <v>87999.999999999767</v>
      </c>
    </row>
    <row r="24" spans="1:7" x14ac:dyDescent="0.25">
      <c r="A24" s="85" t="s">
        <v>320</v>
      </c>
      <c r="B24" s="168">
        <v>3201031.02</v>
      </c>
      <c r="C24" s="168">
        <v>795011.67</v>
      </c>
      <c r="D24" s="169">
        <v>3996042.69</v>
      </c>
      <c r="E24" s="168">
        <v>3836813.18</v>
      </c>
      <c r="F24" s="168">
        <v>3836813.18</v>
      </c>
      <c r="G24" s="169">
        <v>159229.50999999978</v>
      </c>
    </row>
    <row r="25" spans="1:7" x14ac:dyDescent="0.25">
      <c r="A25" s="85" t="s">
        <v>321</v>
      </c>
      <c r="B25" s="168">
        <v>1395824.6</v>
      </c>
      <c r="C25" s="168">
        <v>-564963.22</v>
      </c>
      <c r="D25" s="169">
        <v>830861.38000000012</v>
      </c>
      <c r="E25" s="168">
        <v>830861.38</v>
      </c>
      <c r="F25" s="168">
        <v>830861.38</v>
      </c>
      <c r="G25" s="169">
        <v>0</v>
      </c>
    </row>
    <row r="26" spans="1:7" x14ac:dyDescent="0.25">
      <c r="A26" s="85" t="s">
        <v>322</v>
      </c>
      <c r="B26" s="169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</row>
    <row r="27" spans="1:7" x14ac:dyDescent="0.25">
      <c r="A27" s="85" t="s">
        <v>323</v>
      </c>
      <c r="B27" s="168">
        <v>5765111.21</v>
      </c>
      <c r="C27" s="168">
        <v>-2717195.33</v>
      </c>
      <c r="D27" s="169">
        <v>3047915.88</v>
      </c>
      <c r="E27" s="168">
        <v>3034362.1</v>
      </c>
      <c r="F27" s="168">
        <v>3034362.1</v>
      </c>
      <c r="G27" s="169">
        <v>13553.779999999795</v>
      </c>
    </row>
    <row r="28" spans="1:7" x14ac:dyDescent="0.25">
      <c r="A28" s="84" t="s">
        <v>324</v>
      </c>
      <c r="B28" s="83">
        <f t="shared" ref="B28:G28" si="3">SUM(B29:B37)</f>
        <v>71035113</v>
      </c>
      <c r="C28" s="83">
        <f t="shared" si="3"/>
        <v>4095784.4499999997</v>
      </c>
      <c r="D28" s="83">
        <f t="shared" si="3"/>
        <v>75130897.450000003</v>
      </c>
      <c r="E28" s="83">
        <f t="shared" si="3"/>
        <v>73788131.760000005</v>
      </c>
      <c r="F28" s="83">
        <f t="shared" si="3"/>
        <v>73788131.760000005</v>
      </c>
      <c r="G28" s="83">
        <f t="shared" si="3"/>
        <v>1342765.689999999</v>
      </c>
    </row>
    <row r="29" spans="1:7" x14ac:dyDescent="0.25">
      <c r="A29" s="85" t="s">
        <v>325</v>
      </c>
      <c r="B29" s="168">
        <v>35652524</v>
      </c>
      <c r="C29" s="168">
        <v>-1754301.37</v>
      </c>
      <c r="D29" s="169">
        <v>33898222.630000003</v>
      </c>
      <c r="E29" s="168">
        <v>33898222.630000003</v>
      </c>
      <c r="F29" s="168">
        <v>33898222.630000003</v>
      </c>
      <c r="G29" s="169">
        <v>0</v>
      </c>
    </row>
    <row r="30" spans="1:7" x14ac:dyDescent="0.25">
      <c r="A30" s="85" t="s">
        <v>326</v>
      </c>
      <c r="B30" s="168">
        <v>1560714.18</v>
      </c>
      <c r="C30" s="168">
        <v>1347894.44</v>
      </c>
      <c r="D30" s="169">
        <v>2908608.62</v>
      </c>
      <c r="E30" s="168">
        <v>2908608.62</v>
      </c>
      <c r="F30" s="168">
        <v>2908608.62</v>
      </c>
      <c r="G30" s="169">
        <v>0</v>
      </c>
    </row>
    <row r="31" spans="1:7" x14ac:dyDescent="0.25">
      <c r="A31" s="85" t="s">
        <v>327</v>
      </c>
      <c r="B31" s="168">
        <v>8702460.5999999996</v>
      </c>
      <c r="C31" s="168">
        <v>4153</v>
      </c>
      <c r="D31" s="169">
        <v>8706613.5999999996</v>
      </c>
      <c r="E31" s="168">
        <v>7723909.1600000001</v>
      </c>
      <c r="F31" s="168">
        <v>7723909.1600000001</v>
      </c>
      <c r="G31" s="169">
        <v>982704.43999999948</v>
      </c>
    </row>
    <row r="32" spans="1:7" x14ac:dyDescent="0.25">
      <c r="A32" s="85" t="s">
        <v>328</v>
      </c>
      <c r="B32" s="168">
        <v>2651000</v>
      </c>
      <c r="C32" s="168">
        <v>58803.76</v>
      </c>
      <c r="D32" s="169">
        <v>2709803.76</v>
      </c>
      <c r="E32" s="168">
        <v>2662659.27</v>
      </c>
      <c r="F32" s="168">
        <v>2662659.27</v>
      </c>
      <c r="G32" s="169">
        <v>47144.489999999758</v>
      </c>
    </row>
    <row r="33" spans="1:7" ht="14.45" customHeight="1" x14ac:dyDescent="0.25">
      <c r="A33" s="85" t="s">
        <v>329</v>
      </c>
      <c r="B33" s="168">
        <v>7192244.2999999998</v>
      </c>
      <c r="C33" s="168">
        <v>-162747.41</v>
      </c>
      <c r="D33" s="169">
        <v>7029496.8899999997</v>
      </c>
      <c r="E33" s="168">
        <v>6716580.1299999999</v>
      </c>
      <c r="F33" s="168">
        <v>6716580.1299999999</v>
      </c>
      <c r="G33" s="169">
        <v>312916.75999999978</v>
      </c>
    </row>
    <row r="34" spans="1:7" ht="14.45" customHeight="1" x14ac:dyDescent="0.25">
      <c r="A34" s="85" t="s">
        <v>330</v>
      </c>
      <c r="B34" s="168">
        <v>609999.99</v>
      </c>
      <c r="C34" s="168">
        <v>-462276.87</v>
      </c>
      <c r="D34" s="169">
        <v>147723.12</v>
      </c>
      <c r="E34" s="168">
        <v>147723.12</v>
      </c>
      <c r="F34" s="168">
        <v>147723.12</v>
      </c>
      <c r="G34" s="169">
        <v>0</v>
      </c>
    </row>
    <row r="35" spans="1:7" ht="14.45" customHeight="1" x14ac:dyDescent="0.25">
      <c r="A35" s="85" t="s">
        <v>331</v>
      </c>
      <c r="B35" s="168">
        <v>215682.99</v>
      </c>
      <c r="C35" s="168">
        <v>-139546.85999999999</v>
      </c>
      <c r="D35" s="169">
        <v>76136.13</v>
      </c>
      <c r="E35" s="168">
        <v>76136.13</v>
      </c>
      <c r="F35" s="168">
        <v>76136.13</v>
      </c>
      <c r="G35" s="169">
        <v>0</v>
      </c>
    </row>
    <row r="36" spans="1:7" ht="14.45" customHeight="1" x14ac:dyDescent="0.25">
      <c r="A36" s="85" t="s">
        <v>332</v>
      </c>
      <c r="B36" s="168">
        <v>794306.94</v>
      </c>
      <c r="C36" s="168">
        <v>6243465.9100000001</v>
      </c>
      <c r="D36" s="169">
        <v>7037772.8499999996</v>
      </c>
      <c r="E36" s="168">
        <v>7037772.8499999996</v>
      </c>
      <c r="F36" s="168">
        <v>7037772.8499999996</v>
      </c>
      <c r="G36" s="169">
        <v>0</v>
      </c>
    </row>
    <row r="37" spans="1:7" ht="14.45" customHeight="1" x14ac:dyDescent="0.25">
      <c r="A37" s="85" t="s">
        <v>333</v>
      </c>
      <c r="B37" s="168">
        <v>13656180</v>
      </c>
      <c r="C37" s="168">
        <v>-1039660.15</v>
      </c>
      <c r="D37" s="169">
        <v>12616519.85</v>
      </c>
      <c r="E37" s="168">
        <v>12616519.85</v>
      </c>
      <c r="F37" s="168">
        <v>12616519.85</v>
      </c>
      <c r="G37" s="169">
        <v>0</v>
      </c>
    </row>
    <row r="38" spans="1:7" x14ac:dyDescent="0.25">
      <c r="A38" s="84" t="s">
        <v>334</v>
      </c>
      <c r="B38" s="83">
        <f t="shared" ref="B38:G38" si="4">SUM(B39:B47)</f>
        <v>0</v>
      </c>
      <c r="C38" s="83">
        <f t="shared" si="4"/>
        <v>0</v>
      </c>
      <c r="D38" s="83">
        <f t="shared" si="4"/>
        <v>0</v>
      </c>
      <c r="E38" s="83">
        <f t="shared" si="4"/>
        <v>0</v>
      </c>
      <c r="F38" s="83">
        <f t="shared" si="4"/>
        <v>0</v>
      </c>
      <c r="G38" s="83">
        <f t="shared" si="4"/>
        <v>0</v>
      </c>
    </row>
    <row r="39" spans="1:7" x14ac:dyDescent="0.25">
      <c r="A39" s="85" t="s">
        <v>335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336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5">D40-E40</f>
        <v>0</v>
      </c>
    </row>
    <row r="41" spans="1:7" x14ac:dyDescent="0.25">
      <c r="A41" s="85" t="s">
        <v>337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5"/>
        <v>0</v>
      </c>
    </row>
    <row r="42" spans="1:7" x14ac:dyDescent="0.25">
      <c r="A42" s="85" t="s">
        <v>338</v>
      </c>
      <c r="B42" s="75">
        <v>0</v>
      </c>
      <c r="C42" s="75">
        <v>0</v>
      </c>
      <c r="D42" s="75">
        <v>0</v>
      </c>
      <c r="E42" s="75">
        <v>0</v>
      </c>
      <c r="F42" s="75">
        <v>0</v>
      </c>
      <c r="G42" s="75">
        <f t="shared" si="5"/>
        <v>0</v>
      </c>
    </row>
    <row r="43" spans="1:7" x14ac:dyDescent="0.25">
      <c r="A43" s="85" t="s">
        <v>339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5"/>
        <v>0</v>
      </c>
    </row>
    <row r="44" spans="1:7" x14ac:dyDescent="0.25">
      <c r="A44" s="85" t="s">
        <v>340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5"/>
        <v>0</v>
      </c>
    </row>
    <row r="45" spans="1:7" x14ac:dyDescent="0.25">
      <c r="A45" s="85" t="s">
        <v>341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5"/>
        <v>0</v>
      </c>
    </row>
    <row r="46" spans="1:7" x14ac:dyDescent="0.25">
      <c r="A46" s="85" t="s">
        <v>342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5"/>
        <v>0</v>
      </c>
    </row>
    <row r="47" spans="1:7" x14ac:dyDescent="0.25">
      <c r="A47" s="85" t="s">
        <v>343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5"/>
        <v>0</v>
      </c>
    </row>
    <row r="48" spans="1:7" x14ac:dyDescent="0.25">
      <c r="A48" s="84" t="s">
        <v>344</v>
      </c>
      <c r="B48" s="83">
        <f t="shared" ref="B48:G48" si="6">SUM(B49:B57)</f>
        <v>6229290.0300000003</v>
      </c>
      <c r="C48" s="83">
        <f t="shared" si="6"/>
        <v>356090.4800000001</v>
      </c>
      <c r="D48" s="83">
        <f t="shared" si="6"/>
        <v>6585380.5100000007</v>
      </c>
      <c r="E48" s="83">
        <f t="shared" si="6"/>
        <v>6525580.5099999998</v>
      </c>
      <c r="F48" s="83">
        <f t="shared" si="6"/>
        <v>6525580.5099999998</v>
      </c>
      <c r="G48" s="83">
        <f t="shared" si="6"/>
        <v>59800.000000000233</v>
      </c>
    </row>
    <row r="49" spans="1:7" x14ac:dyDescent="0.25">
      <c r="A49" s="85" t="s">
        <v>345</v>
      </c>
      <c r="B49" s="168">
        <v>773335.93</v>
      </c>
      <c r="C49" s="168">
        <v>-297069.03999999998</v>
      </c>
      <c r="D49" s="169">
        <v>476266.89000000007</v>
      </c>
      <c r="E49" s="168">
        <v>476266.89</v>
      </c>
      <c r="F49" s="168">
        <v>476266.89</v>
      </c>
      <c r="G49" s="169">
        <v>0</v>
      </c>
    </row>
    <row r="50" spans="1:7" x14ac:dyDescent="0.25">
      <c r="A50" s="85" t="s">
        <v>346</v>
      </c>
      <c r="B50" s="169">
        <v>0</v>
      </c>
      <c r="C50" s="169">
        <v>0</v>
      </c>
      <c r="D50" s="169">
        <v>0</v>
      </c>
      <c r="E50" s="169">
        <v>0</v>
      </c>
      <c r="F50" s="169">
        <v>0</v>
      </c>
      <c r="G50" s="169">
        <v>0</v>
      </c>
    </row>
    <row r="51" spans="1:7" x14ac:dyDescent="0.25">
      <c r="A51" s="85" t="s">
        <v>347</v>
      </c>
      <c r="B51" s="168">
        <v>114000</v>
      </c>
      <c r="C51" s="168">
        <v>-34848</v>
      </c>
      <c r="D51" s="169">
        <v>79152</v>
      </c>
      <c r="E51" s="168">
        <v>79152</v>
      </c>
      <c r="F51" s="168">
        <v>79152</v>
      </c>
      <c r="G51" s="169">
        <v>0</v>
      </c>
    </row>
    <row r="52" spans="1:7" x14ac:dyDescent="0.25">
      <c r="A52" s="85" t="s">
        <v>348</v>
      </c>
      <c r="B52" s="168">
        <v>1200000</v>
      </c>
      <c r="C52" s="168">
        <v>3527000</v>
      </c>
      <c r="D52" s="169">
        <v>4727000</v>
      </c>
      <c r="E52" s="168">
        <v>4727000</v>
      </c>
      <c r="F52" s="168">
        <v>4727000</v>
      </c>
      <c r="G52" s="169">
        <v>0</v>
      </c>
    </row>
    <row r="53" spans="1:7" x14ac:dyDescent="0.25">
      <c r="A53" s="85" t="s">
        <v>349</v>
      </c>
      <c r="B53" s="169">
        <v>0</v>
      </c>
      <c r="C53" s="169">
        <v>0</v>
      </c>
      <c r="D53" s="169">
        <v>0</v>
      </c>
      <c r="E53" s="169">
        <v>0</v>
      </c>
      <c r="F53" s="169">
        <v>0</v>
      </c>
      <c r="G53" s="169">
        <v>0</v>
      </c>
    </row>
    <row r="54" spans="1:7" x14ac:dyDescent="0.25">
      <c r="A54" s="85" t="s">
        <v>350</v>
      </c>
      <c r="B54" s="168">
        <v>3779954.1</v>
      </c>
      <c r="C54" s="168">
        <v>-2816741.86</v>
      </c>
      <c r="D54" s="169">
        <v>963212.24000000022</v>
      </c>
      <c r="E54" s="168">
        <v>903412.24</v>
      </c>
      <c r="F54" s="168">
        <v>903412.24</v>
      </c>
      <c r="G54" s="169">
        <v>59800.000000000233</v>
      </c>
    </row>
    <row r="55" spans="1:7" x14ac:dyDescent="0.25">
      <c r="A55" s="85" t="s">
        <v>351</v>
      </c>
      <c r="B55" s="169">
        <v>0</v>
      </c>
      <c r="C55" s="169">
        <v>0</v>
      </c>
      <c r="D55" s="169">
        <v>0</v>
      </c>
      <c r="E55" s="169">
        <v>0</v>
      </c>
      <c r="F55" s="169">
        <v>0</v>
      </c>
      <c r="G55" s="169">
        <v>0</v>
      </c>
    </row>
    <row r="56" spans="1:7" x14ac:dyDescent="0.25">
      <c r="A56" s="85" t="s">
        <v>352</v>
      </c>
      <c r="B56" s="169">
        <v>0</v>
      </c>
      <c r="C56" s="169">
        <v>0</v>
      </c>
      <c r="D56" s="169">
        <v>0</v>
      </c>
      <c r="E56" s="169">
        <v>0</v>
      </c>
      <c r="F56" s="169">
        <v>0</v>
      </c>
      <c r="G56" s="169">
        <v>0</v>
      </c>
    </row>
    <row r="57" spans="1:7" x14ac:dyDescent="0.25">
      <c r="A57" s="85" t="s">
        <v>353</v>
      </c>
      <c r="B57" s="168">
        <v>362000</v>
      </c>
      <c r="C57" s="168">
        <v>-22250.62</v>
      </c>
      <c r="D57" s="169">
        <v>339749.38</v>
      </c>
      <c r="E57" s="168">
        <v>339749.38</v>
      </c>
      <c r="F57" s="168">
        <v>339749.38</v>
      </c>
      <c r="G57" s="169">
        <v>0</v>
      </c>
    </row>
    <row r="58" spans="1:7" x14ac:dyDescent="0.25">
      <c r="A58" s="84" t="s">
        <v>354</v>
      </c>
      <c r="B58" s="83">
        <f t="shared" ref="B58:G58" si="7">SUM(B59:B61)</f>
        <v>28645880.57</v>
      </c>
      <c r="C58" s="83">
        <f t="shared" si="7"/>
        <v>31229206.960000001</v>
      </c>
      <c r="D58" s="83">
        <f t="shared" si="7"/>
        <v>59875087.530000001</v>
      </c>
      <c r="E58" s="83">
        <f t="shared" si="7"/>
        <v>50912146.240000002</v>
      </c>
      <c r="F58" s="83">
        <f t="shared" si="7"/>
        <v>50912146.240000002</v>
      </c>
      <c r="G58" s="83">
        <f t="shared" si="7"/>
        <v>8962941.2899999991</v>
      </c>
    </row>
    <row r="59" spans="1:7" x14ac:dyDescent="0.25">
      <c r="A59" s="85" t="s">
        <v>355</v>
      </c>
      <c r="B59" s="168">
        <v>27945880.57</v>
      </c>
      <c r="C59" s="168">
        <v>30820043.760000002</v>
      </c>
      <c r="D59" s="169">
        <v>58765924.329999998</v>
      </c>
      <c r="E59" s="168">
        <v>49802983.039999999</v>
      </c>
      <c r="F59" s="168">
        <v>49802983.039999999</v>
      </c>
      <c r="G59" s="169">
        <v>8962941.2899999991</v>
      </c>
    </row>
    <row r="60" spans="1:7" x14ac:dyDescent="0.25">
      <c r="A60" s="85" t="s">
        <v>356</v>
      </c>
      <c r="B60" s="169">
        <v>0</v>
      </c>
      <c r="C60" s="169">
        <v>0</v>
      </c>
      <c r="D60" s="169">
        <v>0</v>
      </c>
      <c r="E60" s="169">
        <v>0</v>
      </c>
      <c r="F60" s="169">
        <v>0</v>
      </c>
      <c r="G60" s="169">
        <v>0</v>
      </c>
    </row>
    <row r="61" spans="1:7" x14ac:dyDescent="0.25">
      <c r="A61" s="85" t="s">
        <v>357</v>
      </c>
      <c r="B61" s="168">
        <v>700000</v>
      </c>
      <c r="C61" s="168">
        <v>409163.2</v>
      </c>
      <c r="D61" s="169">
        <v>1109163.2</v>
      </c>
      <c r="E61" s="168">
        <v>1109163.2</v>
      </c>
      <c r="F61" s="168">
        <v>1109163.2</v>
      </c>
      <c r="G61" s="169">
        <v>0</v>
      </c>
    </row>
    <row r="62" spans="1:7" x14ac:dyDescent="0.25">
      <c r="A62" s="84" t="s">
        <v>358</v>
      </c>
      <c r="B62" s="83">
        <f t="shared" ref="B62:G62" si="8">SUM(B63:B67,B69:B70)</f>
        <v>0</v>
      </c>
      <c r="C62" s="83">
        <f t="shared" si="8"/>
        <v>0</v>
      </c>
      <c r="D62" s="83">
        <f t="shared" si="8"/>
        <v>0</v>
      </c>
      <c r="E62" s="83">
        <f t="shared" si="8"/>
        <v>0</v>
      </c>
      <c r="F62" s="83">
        <f t="shared" si="8"/>
        <v>0</v>
      </c>
      <c r="G62" s="83">
        <f t="shared" si="8"/>
        <v>0</v>
      </c>
    </row>
    <row r="63" spans="1:7" x14ac:dyDescent="0.25">
      <c r="A63" s="85" t="s">
        <v>359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360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9">D64-E64</f>
        <v>0</v>
      </c>
    </row>
    <row r="65" spans="1:7" x14ac:dyDescent="0.25">
      <c r="A65" s="85" t="s">
        <v>361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9"/>
        <v>0</v>
      </c>
    </row>
    <row r="66" spans="1:7" x14ac:dyDescent="0.25">
      <c r="A66" s="85" t="s">
        <v>362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9"/>
        <v>0</v>
      </c>
    </row>
    <row r="67" spans="1:7" x14ac:dyDescent="0.25">
      <c r="A67" s="85" t="s">
        <v>363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9"/>
        <v>0</v>
      </c>
    </row>
    <row r="68" spans="1:7" x14ac:dyDescent="0.25">
      <c r="A68" s="85" t="s">
        <v>364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9"/>
        <v>0</v>
      </c>
    </row>
    <row r="69" spans="1:7" x14ac:dyDescent="0.25">
      <c r="A69" s="85" t="s">
        <v>365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9"/>
        <v>0</v>
      </c>
    </row>
    <row r="70" spans="1:7" x14ac:dyDescent="0.25">
      <c r="A70" s="85" t="s">
        <v>366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9"/>
        <v>0</v>
      </c>
    </row>
    <row r="71" spans="1:7" x14ac:dyDescent="0.25">
      <c r="A71" s="84" t="s">
        <v>367</v>
      </c>
      <c r="B71" s="83">
        <f t="shared" ref="B71:G71" si="10">SUM(B72:B74)</f>
        <v>0</v>
      </c>
      <c r="C71" s="83">
        <f t="shared" si="10"/>
        <v>0</v>
      </c>
      <c r="D71" s="83">
        <f t="shared" si="10"/>
        <v>0</v>
      </c>
      <c r="E71" s="83">
        <f t="shared" si="10"/>
        <v>0</v>
      </c>
      <c r="F71" s="83">
        <f t="shared" si="10"/>
        <v>0</v>
      </c>
      <c r="G71" s="83">
        <f t="shared" si="10"/>
        <v>0</v>
      </c>
    </row>
    <row r="72" spans="1:7" x14ac:dyDescent="0.25">
      <c r="A72" s="85" t="s">
        <v>368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369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1">D73-E73</f>
        <v>0</v>
      </c>
    </row>
    <row r="74" spans="1:7" x14ac:dyDescent="0.25">
      <c r="A74" s="85" t="s">
        <v>370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1"/>
        <v>0</v>
      </c>
    </row>
    <row r="75" spans="1:7" x14ac:dyDescent="0.25">
      <c r="A75" s="84" t="s">
        <v>371</v>
      </c>
      <c r="B75" s="83">
        <f t="shared" ref="B75:G75" si="12">SUM(B76:B82)</f>
        <v>0</v>
      </c>
      <c r="C75" s="83">
        <f t="shared" si="12"/>
        <v>0</v>
      </c>
      <c r="D75" s="83">
        <f t="shared" si="12"/>
        <v>0</v>
      </c>
      <c r="E75" s="83">
        <f t="shared" si="12"/>
        <v>0</v>
      </c>
      <c r="F75" s="83">
        <f t="shared" si="12"/>
        <v>0</v>
      </c>
      <c r="G75" s="83">
        <f t="shared" si="12"/>
        <v>0</v>
      </c>
    </row>
    <row r="76" spans="1:7" x14ac:dyDescent="0.25">
      <c r="A76" s="85" t="s">
        <v>372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373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3">D77-E77</f>
        <v>0</v>
      </c>
    </row>
    <row r="78" spans="1:7" x14ac:dyDescent="0.25">
      <c r="A78" s="85" t="s">
        <v>374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3"/>
        <v>0</v>
      </c>
    </row>
    <row r="79" spans="1:7" x14ac:dyDescent="0.25">
      <c r="A79" s="85" t="s">
        <v>375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3"/>
        <v>0</v>
      </c>
    </row>
    <row r="80" spans="1:7" x14ac:dyDescent="0.25">
      <c r="A80" s="85" t="s">
        <v>376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3"/>
        <v>0</v>
      </c>
    </row>
    <row r="81" spans="1:7" x14ac:dyDescent="0.25">
      <c r="A81" s="85" t="s">
        <v>377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3"/>
        <v>0</v>
      </c>
    </row>
    <row r="82" spans="1:7" x14ac:dyDescent="0.25">
      <c r="A82" s="85" t="s">
        <v>378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3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379</v>
      </c>
      <c r="B84" s="83">
        <f t="shared" ref="B84:G84" si="14">SUM(B85,B93,B103,B113,B123,B133,B137,B146,B150)</f>
        <v>0</v>
      </c>
      <c r="C84" s="83">
        <f t="shared" si="14"/>
        <v>0</v>
      </c>
      <c r="D84" s="83">
        <f t="shared" si="14"/>
        <v>0</v>
      </c>
      <c r="E84" s="83">
        <f t="shared" si="14"/>
        <v>0</v>
      </c>
      <c r="F84" s="83">
        <f t="shared" si="14"/>
        <v>0</v>
      </c>
      <c r="G84" s="83">
        <f t="shared" si="14"/>
        <v>0</v>
      </c>
    </row>
    <row r="85" spans="1:7" x14ac:dyDescent="0.25">
      <c r="A85" s="84" t="s">
        <v>306</v>
      </c>
      <c r="B85" s="83">
        <f t="shared" ref="B85:G85" si="15">SUM(B86:B92)</f>
        <v>0</v>
      </c>
      <c r="C85" s="83">
        <f t="shared" si="15"/>
        <v>0</v>
      </c>
      <c r="D85" s="83">
        <f t="shared" si="15"/>
        <v>0</v>
      </c>
      <c r="E85" s="83">
        <f t="shared" si="15"/>
        <v>0</v>
      </c>
      <c r="F85" s="83">
        <f t="shared" si="15"/>
        <v>0</v>
      </c>
      <c r="G85" s="83">
        <f t="shared" si="15"/>
        <v>0</v>
      </c>
    </row>
    <row r="86" spans="1:7" x14ac:dyDescent="0.25">
      <c r="A86" s="85" t="s">
        <v>307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308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16">D87-E87</f>
        <v>0</v>
      </c>
    </row>
    <row r="88" spans="1:7" x14ac:dyDescent="0.25">
      <c r="A88" s="85" t="s">
        <v>309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16"/>
        <v>0</v>
      </c>
    </row>
    <row r="89" spans="1:7" x14ac:dyDescent="0.25">
      <c r="A89" s="85" t="s">
        <v>310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16"/>
        <v>0</v>
      </c>
    </row>
    <row r="90" spans="1:7" x14ac:dyDescent="0.25">
      <c r="A90" s="85" t="s">
        <v>311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16"/>
        <v>0</v>
      </c>
    </row>
    <row r="91" spans="1:7" x14ac:dyDescent="0.25">
      <c r="A91" s="85" t="s">
        <v>312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16"/>
        <v>0</v>
      </c>
    </row>
    <row r="92" spans="1:7" x14ac:dyDescent="0.25">
      <c r="A92" s="85" t="s">
        <v>313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16"/>
        <v>0</v>
      </c>
    </row>
    <row r="93" spans="1:7" x14ac:dyDescent="0.25">
      <c r="A93" s="84" t="s">
        <v>314</v>
      </c>
      <c r="B93" s="83">
        <f t="shared" ref="B93:G93" si="17">SUM(B94:B102)</f>
        <v>0</v>
      </c>
      <c r="C93" s="83">
        <f t="shared" si="17"/>
        <v>0</v>
      </c>
      <c r="D93" s="83">
        <f t="shared" si="17"/>
        <v>0</v>
      </c>
      <c r="E93" s="83">
        <f t="shared" si="17"/>
        <v>0</v>
      </c>
      <c r="F93" s="83">
        <f t="shared" si="17"/>
        <v>0</v>
      </c>
      <c r="G93" s="83">
        <f t="shared" si="17"/>
        <v>0</v>
      </c>
    </row>
    <row r="94" spans="1:7" x14ac:dyDescent="0.25">
      <c r="A94" s="85" t="s">
        <v>315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316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18">D95-E95</f>
        <v>0</v>
      </c>
    </row>
    <row r="96" spans="1:7" x14ac:dyDescent="0.25">
      <c r="A96" s="85" t="s">
        <v>317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18"/>
        <v>0</v>
      </c>
    </row>
    <row r="97" spans="1:7" x14ac:dyDescent="0.25">
      <c r="A97" s="85" t="s">
        <v>318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18"/>
        <v>0</v>
      </c>
    </row>
    <row r="98" spans="1:7" x14ac:dyDescent="0.25">
      <c r="A98" s="87" t="s">
        <v>319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18"/>
        <v>0</v>
      </c>
    </row>
    <row r="99" spans="1:7" x14ac:dyDescent="0.25">
      <c r="A99" s="85" t="s">
        <v>320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18"/>
        <v>0</v>
      </c>
    </row>
    <row r="100" spans="1:7" x14ac:dyDescent="0.25">
      <c r="A100" s="85" t="s">
        <v>321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18"/>
        <v>0</v>
      </c>
    </row>
    <row r="101" spans="1:7" x14ac:dyDescent="0.25">
      <c r="A101" s="85" t="s">
        <v>322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18"/>
        <v>0</v>
      </c>
    </row>
    <row r="102" spans="1:7" x14ac:dyDescent="0.25">
      <c r="A102" s="85" t="s">
        <v>323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18"/>
        <v>0</v>
      </c>
    </row>
    <row r="103" spans="1:7" x14ac:dyDescent="0.25">
      <c r="A103" s="84" t="s">
        <v>324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325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326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19">D105-E105</f>
        <v>0</v>
      </c>
    </row>
    <row r="106" spans="1:7" x14ac:dyDescent="0.25">
      <c r="A106" s="85" t="s">
        <v>327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19"/>
        <v>0</v>
      </c>
    </row>
    <row r="107" spans="1:7" x14ac:dyDescent="0.25">
      <c r="A107" s="85" t="s">
        <v>328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19"/>
        <v>0</v>
      </c>
    </row>
    <row r="108" spans="1:7" x14ac:dyDescent="0.25">
      <c r="A108" s="85" t="s">
        <v>329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19"/>
        <v>0</v>
      </c>
    </row>
    <row r="109" spans="1:7" x14ac:dyDescent="0.25">
      <c r="A109" s="85" t="s">
        <v>330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19"/>
        <v>0</v>
      </c>
    </row>
    <row r="110" spans="1:7" x14ac:dyDescent="0.25">
      <c r="A110" s="85" t="s">
        <v>331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19"/>
        <v>0</v>
      </c>
    </row>
    <row r="111" spans="1:7" x14ac:dyDescent="0.25">
      <c r="A111" s="85" t="s">
        <v>332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19"/>
        <v>0</v>
      </c>
    </row>
    <row r="112" spans="1:7" x14ac:dyDescent="0.25">
      <c r="A112" s="85" t="s">
        <v>333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19"/>
        <v>0</v>
      </c>
    </row>
    <row r="113" spans="1:7" x14ac:dyDescent="0.25">
      <c r="A113" s="84" t="s">
        <v>334</v>
      </c>
      <c r="B113" s="83">
        <f t="shared" ref="B113:G113" si="20">SUM(B114:B122)</f>
        <v>0</v>
      </c>
      <c r="C113" s="83">
        <f t="shared" si="20"/>
        <v>0</v>
      </c>
      <c r="D113" s="83">
        <f t="shared" si="20"/>
        <v>0</v>
      </c>
      <c r="E113" s="83">
        <f t="shared" si="20"/>
        <v>0</v>
      </c>
      <c r="F113" s="83">
        <f t="shared" si="20"/>
        <v>0</v>
      </c>
      <c r="G113" s="83">
        <f t="shared" si="20"/>
        <v>0</v>
      </c>
    </row>
    <row r="114" spans="1:7" x14ac:dyDescent="0.25">
      <c r="A114" s="85" t="s">
        <v>335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336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1">D115-E115</f>
        <v>0</v>
      </c>
    </row>
    <row r="116" spans="1:7" x14ac:dyDescent="0.25">
      <c r="A116" s="85" t="s">
        <v>337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1"/>
        <v>0</v>
      </c>
    </row>
    <row r="117" spans="1:7" x14ac:dyDescent="0.25">
      <c r="A117" s="85" t="s">
        <v>338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1"/>
        <v>0</v>
      </c>
    </row>
    <row r="118" spans="1:7" x14ac:dyDescent="0.25">
      <c r="A118" s="85" t="s">
        <v>339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1"/>
        <v>0</v>
      </c>
    </row>
    <row r="119" spans="1:7" x14ac:dyDescent="0.25">
      <c r="A119" s="85" t="s">
        <v>340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1"/>
        <v>0</v>
      </c>
    </row>
    <row r="120" spans="1:7" x14ac:dyDescent="0.25">
      <c r="A120" s="85" t="s">
        <v>341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1"/>
        <v>0</v>
      </c>
    </row>
    <row r="121" spans="1:7" x14ac:dyDescent="0.25">
      <c r="A121" s="85" t="s">
        <v>342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1"/>
        <v>0</v>
      </c>
    </row>
    <row r="122" spans="1:7" x14ac:dyDescent="0.25">
      <c r="A122" s="85" t="s">
        <v>343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1"/>
        <v>0</v>
      </c>
    </row>
    <row r="123" spans="1:7" x14ac:dyDescent="0.25">
      <c r="A123" s="84" t="s">
        <v>344</v>
      </c>
      <c r="B123" s="83">
        <f t="shared" ref="B123:G123" si="22">SUM(B124:B132)</f>
        <v>0</v>
      </c>
      <c r="C123" s="83">
        <f t="shared" si="22"/>
        <v>0</v>
      </c>
      <c r="D123" s="83">
        <f t="shared" si="22"/>
        <v>0</v>
      </c>
      <c r="E123" s="83">
        <f t="shared" si="22"/>
        <v>0</v>
      </c>
      <c r="F123" s="83">
        <f t="shared" si="22"/>
        <v>0</v>
      </c>
      <c r="G123" s="83">
        <f t="shared" si="22"/>
        <v>0</v>
      </c>
    </row>
    <row r="124" spans="1:7" x14ac:dyDescent="0.25">
      <c r="A124" s="85" t="s">
        <v>345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346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3">D125-E125</f>
        <v>0</v>
      </c>
    </row>
    <row r="126" spans="1:7" x14ac:dyDescent="0.25">
      <c r="A126" s="85" t="s">
        <v>347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3"/>
        <v>0</v>
      </c>
    </row>
    <row r="127" spans="1:7" x14ac:dyDescent="0.25">
      <c r="A127" s="85" t="s">
        <v>348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3"/>
        <v>0</v>
      </c>
    </row>
    <row r="128" spans="1:7" x14ac:dyDescent="0.25">
      <c r="A128" s="85" t="s">
        <v>349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3"/>
        <v>0</v>
      </c>
    </row>
    <row r="129" spans="1:7" x14ac:dyDescent="0.25">
      <c r="A129" s="85" t="s">
        <v>350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3"/>
        <v>0</v>
      </c>
    </row>
    <row r="130" spans="1:7" x14ac:dyDescent="0.25">
      <c r="A130" s="85" t="s">
        <v>351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3"/>
        <v>0</v>
      </c>
    </row>
    <row r="131" spans="1:7" x14ac:dyDescent="0.25">
      <c r="A131" s="85" t="s">
        <v>352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3"/>
        <v>0</v>
      </c>
    </row>
    <row r="132" spans="1:7" x14ac:dyDescent="0.25">
      <c r="A132" s="85" t="s">
        <v>353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3"/>
        <v>0</v>
      </c>
    </row>
    <row r="133" spans="1:7" x14ac:dyDescent="0.25">
      <c r="A133" s="84" t="s">
        <v>354</v>
      </c>
      <c r="B133" s="83">
        <f t="shared" ref="B133:G133" si="24">SUM(B134:B136)</f>
        <v>0</v>
      </c>
      <c r="C133" s="83">
        <f t="shared" si="24"/>
        <v>0</v>
      </c>
      <c r="D133" s="83">
        <f t="shared" si="24"/>
        <v>0</v>
      </c>
      <c r="E133" s="83">
        <f t="shared" si="24"/>
        <v>0</v>
      </c>
      <c r="F133" s="83">
        <f t="shared" si="24"/>
        <v>0</v>
      </c>
      <c r="G133" s="83">
        <f t="shared" si="24"/>
        <v>0</v>
      </c>
    </row>
    <row r="134" spans="1:7" x14ac:dyDescent="0.25">
      <c r="A134" s="85" t="s">
        <v>355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356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25">D135-E135</f>
        <v>0</v>
      </c>
    </row>
    <row r="136" spans="1:7" x14ac:dyDescent="0.25">
      <c r="A136" s="85" t="s">
        <v>357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25"/>
        <v>0</v>
      </c>
    </row>
    <row r="137" spans="1:7" x14ac:dyDescent="0.25">
      <c r="A137" s="84" t="s">
        <v>358</v>
      </c>
      <c r="B137" s="83">
        <f t="shared" ref="B137:G137" si="26">SUM(B138:B142,B144:B145)</f>
        <v>0</v>
      </c>
      <c r="C137" s="83">
        <f t="shared" si="26"/>
        <v>0</v>
      </c>
      <c r="D137" s="83">
        <f t="shared" si="26"/>
        <v>0</v>
      </c>
      <c r="E137" s="83">
        <f t="shared" si="26"/>
        <v>0</v>
      </c>
      <c r="F137" s="83">
        <f t="shared" si="26"/>
        <v>0</v>
      </c>
      <c r="G137" s="83">
        <f t="shared" si="26"/>
        <v>0</v>
      </c>
    </row>
    <row r="138" spans="1:7" x14ac:dyDescent="0.25">
      <c r="A138" s="85" t="s">
        <v>359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360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27">D139-E139</f>
        <v>0</v>
      </c>
    </row>
    <row r="140" spans="1:7" x14ac:dyDescent="0.25">
      <c r="A140" s="85" t="s">
        <v>361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27"/>
        <v>0</v>
      </c>
    </row>
    <row r="141" spans="1:7" x14ac:dyDescent="0.25">
      <c r="A141" s="85" t="s">
        <v>362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27"/>
        <v>0</v>
      </c>
    </row>
    <row r="142" spans="1:7" x14ac:dyDescent="0.25">
      <c r="A142" s="85" t="s">
        <v>363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27"/>
        <v>0</v>
      </c>
    </row>
    <row r="143" spans="1:7" x14ac:dyDescent="0.25">
      <c r="A143" s="85" t="s">
        <v>364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27"/>
        <v>0</v>
      </c>
    </row>
    <row r="144" spans="1:7" x14ac:dyDescent="0.25">
      <c r="A144" s="85" t="s">
        <v>365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27"/>
        <v>0</v>
      </c>
    </row>
    <row r="145" spans="1:7" x14ac:dyDescent="0.25">
      <c r="A145" s="85" t="s">
        <v>366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27"/>
        <v>0</v>
      </c>
    </row>
    <row r="146" spans="1:7" x14ac:dyDescent="0.25">
      <c r="A146" s="84" t="s">
        <v>367</v>
      </c>
      <c r="B146" s="83">
        <f t="shared" ref="B146:G146" si="28">SUM(B147:B149)</f>
        <v>0</v>
      </c>
      <c r="C146" s="83">
        <f t="shared" si="28"/>
        <v>0</v>
      </c>
      <c r="D146" s="83">
        <f t="shared" si="28"/>
        <v>0</v>
      </c>
      <c r="E146" s="83">
        <f t="shared" si="28"/>
        <v>0</v>
      </c>
      <c r="F146" s="83">
        <f t="shared" si="28"/>
        <v>0</v>
      </c>
      <c r="G146" s="83">
        <f t="shared" si="28"/>
        <v>0</v>
      </c>
    </row>
    <row r="147" spans="1:7" x14ac:dyDescent="0.25">
      <c r="A147" s="85" t="s">
        <v>368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369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29">D148-E148</f>
        <v>0</v>
      </c>
    </row>
    <row r="149" spans="1:7" x14ac:dyDescent="0.25">
      <c r="A149" s="85" t="s">
        <v>370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29"/>
        <v>0</v>
      </c>
    </row>
    <row r="150" spans="1:7" x14ac:dyDescent="0.25">
      <c r="A150" s="84" t="s">
        <v>371</v>
      </c>
      <c r="B150" s="83">
        <f t="shared" ref="B150:G150" si="30">SUM(B151:B157)</f>
        <v>0</v>
      </c>
      <c r="C150" s="83">
        <f t="shared" si="30"/>
        <v>0</v>
      </c>
      <c r="D150" s="83">
        <f t="shared" si="30"/>
        <v>0</v>
      </c>
      <c r="E150" s="83">
        <f t="shared" si="30"/>
        <v>0</v>
      </c>
      <c r="F150" s="83">
        <f t="shared" si="30"/>
        <v>0</v>
      </c>
      <c r="G150" s="83">
        <f t="shared" si="30"/>
        <v>0</v>
      </c>
    </row>
    <row r="151" spans="1:7" x14ac:dyDescent="0.25">
      <c r="A151" s="85" t="s">
        <v>372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373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1">D152-E152</f>
        <v>0</v>
      </c>
    </row>
    <row r="153" spans="1:7" x14ac:dyDescent="0.25">
      <c r="A153" s="85" t="s">
        <v>374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1"/>
        <v>0</v>
      </c>
    </row>
    <row r="154" spans="1:7" x14ac:dyDescent="0.25">
      <c r="A154" s="87" t="s">
        <v>375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1"/>
        <v>0</v>
      </c>
    </row>
    <row r="155" spans="1:7" x14ac:dyDescent="0.25">
      <c r="A155" s="85" t="s">
        <v>376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1"/>
        <v>0</v>
      </c>
    </row>
    <row r="156" spans="1:7" x14ac:dyDescent="0.25">
      <c r="A156" s="85" t="s">
        <v>377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1"/>
        <v>0</v>
      </c>
    </row>
    <row r="157" spans="1:7" x14ac:dyDescent="0.25">
      <c r="A157" s="85" t="s">
        <v>378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1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380</v>
      </c>
      <c r="B159" s="90">
        <f t="shared" ref="B159:G159" si="32">B9+B84</f>
        <v>205196681.00999999</v>
      </c>
      <c r="C159" s="90">
        <f t="shared" si="32"/>
        <v>27831343.789999999</v>
      </c>
      <c r="D159" s="90">
        <f t="shared" si="32"/>
        <v>233028024.79999998</v>
      </c>
      <c r="E159" s="90">
        <f t="shared" si="32"/>
        <v>222334404.52000001</v>
      </c>
      <c r="F159" s="90">
        <f t="shared" si="32"/>
        <v>222334404.52000001</v>
      </c>
      <c r="G159" s="90">
        <f t="shared" si="32"/>
        <v>10693620.279999997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18:F18 B28:F28 B39:G47 B38:F38 B48:F48 B58:F58 B63:G70 B62:F62 B71:F92 B94:F159 B93:C93 E93:F93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topLeftCell="B1" zoomScale="75" zoomScaleNormal="75" workbookViewId="0">
      <selection activeCell="E47" sqref="E47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8" t="s">
        <v>381</v>
      </c>
      <c r="B1" s="189"/>
      <c r="C1" s="189"/>
      <c r="D1" s="189"/>
      <c r="E1" s="189"/>
      <c r="F1" s="189"/>
      <c r="G1" s="190"/>
    </row>
    <row r="2" spans="1:7" ht="15" customHeight="1" x14ac:dyDescent="0.25">
      <c r="A2" s="110" t="str">
        <f>'Formato 1'!A2</f>
        <v>NOMBRE DEL ENTE PÚBLICO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297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382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" customHeight="1" x14ac:dyDescent="0.25">
      <c r="A7" s="183" t="s">
        <v>5</v>
      </c>
      <c r="B7" s="185" t="s">
        <v>299</v>
      </c>
      <c r="C7" s="185"/>
      <c r="D7" s="185"/>
      <c r="E7" s="185"/>
      <c r="F7" s="185"/>
      <c r="G7" s="187" t="s">
        <v>300</v>
      </c>
    </row>
    <row r="8" spans="1:7" ht="30" x14ac:dyDescent="0.25">
      <c r="A8" s="184"/>
      <c r="B8" s="25" t="s">
        <v>301</v>
      </c>
      <c r="C8" s="7" t="s">
        <v>231</v>
      </c>
      <c r="D8" s="25" t="s">
        <v>232</v>
      </c>
      <c r="E8" s="25" t="s">
        <v>187</v>
      </c>
      <c r="F8" s="25" t="s">
        <v>204</v>
      </c>
      <c r="G8" s="186"/>
    </row>
    <row r="9" spans="1:7" ht="15.75" customHeight="1" x14ac:dyDescent="0.25">
      <c r="A9" s="26" t="s">
        <v>383</v>
      </c>
      <c r="B9" s="30">
        <f t="shared" ref="B9:G9" si="0">SUM(B10:B18)</f>
        <v>205696681.00999999</v>
      </c>
      <c r="C9" s="30">
        <f t="shared" si="0"/>
        <v>27331343.790000003</v>
      </c>
      <c r="D9" s="30">
        <f t="shared" si="0"/>
        <v>233028024.79999998</v>
      </c>
      <c r="E9" s="30">
        <f t="shared" si="0"/>
        <v>222334404.52000001</v>
      </c>
      <c r="F9" s="30">
        <f t="shared" si="0"/>
        <v>222334404.52000001</v>
      </c>
      <c r="G9" s="30">
        <f t="shared" si="0"/>
        <v>10693620.279999994</v>
      </c>
    </row>
    <row r="10" spans="1:7" x14ac:dyDescent="0.25">
      <c r="A10" s="170" t="s">
        <v>599</v>
      </c>
      <c r="B10" s="171">
        <v>8035472.4100000001</v>
      </c>
      <c r="C10" s="171">
        <v>109549.75</v>
      </c>
      <c r="D10" s="172">
        <v>8145022.1600000001</v>
      </c>
      <c r="E10" s="171">
        <v>8108504.1200000001</v>
      </c>
      <c r="F10" s="171">
        <v>8108504.1200000001</v>
      </c>
      <c r="G10" s="172">
        <v>36518.040000000037</v>
      </c>
    </row>
    <row r="11" spans="1:7" x14ac:dyDescent="0.25">
      <c r="A11" s="170" t="s">
        <v>600</v>
      </c>
      <c r="B11" s="171">
        <v>6035412.5800000001</v>
      </c>
      <c r="C11" s="171">
        <v>5215834.71</v>
      </c>
      <c r="D11" s="172">
        <v>11251247.289999999</v>
      </c>
      <c r="E11" s="171">
        <v>11233152.710000001</v>
      </c>
      <c r="F11" s="171">
        <v>11233152.710000001</v>
      </c>
      <c r="G11" s="172">
        <v>18094.579999998212</v>
      </c>
    </row>
    <row r="12" spans="1:7" x14ac:dyDescent="0.25">
      <c r="A12" s="170" t="s">
        <v>601</v>
      </c>
      <c r="B12" s="171">
        <v>41073836.799999997</v>
      </c>
      <c r="C12" s="171">
        <v>28948186.170000002</v>
      </c>
      <c r="D12" s="172">
        <v>70022022.969999999</v>
      </c>
      <c r="E12" s="171">
        <v>60931036.170000002</v>
      </c>
      <c r="F12" s="171">
        <v>60931036.170000002</v>
      </c>
      <c r="G12" s="172">
        <v>9090986.799999997</v>
      </c>
    </row>
    <row r="13" spans="1:7" x14ac:dyDescent="0.25">
      <c r="A13" s="170" t="s">
        <v>602</v>
      </c>
      <c r="B13" s="171">
        <v>51486450.399999999</v>
      </c>
      <c r="C13" s="171">
        <v>867322.28</v>
      </c>
      <c r="D13" s="172">
        <v>52353772.68</v>
      </c>
      <c r="E13" s="171">
        <v>52209224.920000002</v>
      </c>
      <c r="F13" s="171">
        <v>52209224.920000002</v>
      </c>
      <c r="G13" s="172">
        <v>144547.75999999791</v>
      </c>
    </row>
    <row r="14" spans="1:7" x14ac:dyDescent="0.25">
      <c r="A14" s="170" t="s">
        <v>603</v>
      </c>
      <c r="B14" s="171">
        <v>7249065.2400000002</v>
      </c>
      <c r="C14" s="171">
        <v>-541243.64</v>
      </c>
      <c r="D14" s="172">
        <v>6707821.6000000006</v>
      </c>
      <c r="E14" s="171">
        <v>6565253.6299999999</v>
      </c>
      <c r="F14" s="171">
        <v>6565253.6299999999</v>
      </c>
      <c r="G14" s="172">
        <v>142567.97000000067</v>
      </c>
    </row>
    <row r="15" spans="1:7" x14ac:dyDescent="0.25">
      <c r="A15" s="170" t="s">
        <v>604</v>
      </c>
      <c r="B15" s="171">
        <v>48558683.420000002</v>
      </c>
      <c r="C15" s="171">
        <v>-5047878.03</v>
      </c>
      <c r="D15" s="172">
        <v>43510805.390000001</v>
      </c>
      <c r="E15" s="171">
        <v>43339947.600000001</v>
      </c>
      <c r="F15" s="171">
        <v>43339947.600000001</v>
      </c>
      <c r="G15" s="172">
        <v>170857.78999999911</v>
      </c>
    </row>
    <row r="16" spans="1:7" x14ac:dyDescent="0.25">
      <c r="A16" s="170" t="s">
        <v>605</v>
      </c>
      <c r="B16" s="171">
        <v>25673051.129999999</v>
      </c>
      <c r="C16" s="171">
        <v>116633.28</v>
      </c>
      <c r="D16" s="172">
        <v>25789684.41</v>
      </c>
      <c r="E16" s="171">
        <v>24771480.699999999</v>
      </c>
      <c r="F16" s="171">
        <v>24771480.699999999</v>
      </c>
      <c r="G16" s="172">
        <v>1018203.7100000009</v>
      </c>
    </row>
    <row r="17" spans="1:7" x14ac:dyDescent="0.25">
      <c r="A17" s="170" t="s">
        <v>606</v>
      </c>
      <c r="B17" s="171">
        <v>15660156.779999999</v>
      </c>
      <c r="C17" s="171">
        <v>-1979390.35</v>
      </c>
      <c r="D17" s="172">
        <v>13680766.43</v>
      </c>
      <c r="E17" s="171">
        <v>13610134.02</v>
      </c>
      <c r="F17" s="171">
        <v>13610134.02</v>
      </c>
      <c r="G17" s="172">
        <v>70632.410000000149</v>
      </c>
    </row>
    <row r="18" spans="1:7" x14ac:dyDescent="0.25">
      <c r="A18" s="170" t="s">
        <v>607</v>
      </c>
      <c r="B18" s="171">
        <v>1924552.25</v>
      </c>
      <c r="C18" s="171">
        <v>-357670.38</v>
      </c>
      <c r="D18" s="172">
        <v>1566881.87</v>
      </c>
      <c r="E18" s="171">
        <v>1565670.65</v>
      </c>
      <c r="F18" s="171">
        <v>1565670.65</v>
      </c>
      <c r="G18" s="172">
        <v>1211.2200000002049</v>
      </c>
    </row>
    <row r="19" spans="1:7" x14ac:dyDescent="0.25">
      <c r="A19" s="3" t="s">
        <v>392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3" t="s">
        <v>384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63" t="s">
        <v>385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386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387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388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389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390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391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151</v>
      </c>
      <c r="B28" s="49"/>
      <c r="C28" s="49"/>
      <c r="D28" s="49"/>
      <c r="E28" s="49"/>
      <c r="F28" s="49"/>
      <c r="G28" s="49"/>
    </row>
    <row r="29" spans="1:7" x14ac:dyDescent="0.25">
      <c r="A29" s="3" t="s">
        <v>380</v>
      </c>
      <c r="B29" s="4">
        <f>SUM(B19,B9)</f>
        <v>205696681.00999999</v>
      </c>
      <c r="C29" s="4">
        <f t="shared" ref="C29:G29" si="2">SUM(C19,C9)</f>
        <v>27331343.790000003</v>
      </c>
      <c r="D29" s="4">
        <f t="shared" si="2"/>
        <v>233028024.79999998</v>
      </c>
      <c r="E29" s="4">
        <f t="shared" si="2"/>
        <v>222334404.52000001</v>
      </c>
      <c r="F29" s="4">
        <f t="shared" si="2"/>
        <v>222334404.52000001</v>
      </c>
      <c r="G29" s="4">
        <f t="shared" si="2"/>
        <v>10693620.279999994</v>
      </c>
    </row>
    <row r="30" spans="1:7" x14ac:dyDescent="0.25">
      <c r="A30" s="55"/>
      <c r="B30" s="55"/>
      <c r="C30" s="55"/>
      <c r="D30" s="55"/>
      <c r="E30" s="55"/>
      <c r="F30" s="55"/>
      <c r="G30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8:G29 B9:G9 B18:G1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9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94" t="s">
        <v>393</v>
      </c>
      <c r="B1" s="195"/>
      <c r="C1" s="195"/>
      <c r="D1" s="195"/>
      <c r="E1" s="195"/>
      <c r="F1" s="195"/>
      <c r="G1" s="195"/>
    </row>
    <row r="2" spans="1:7" x14ac:dyDescent="0.25">
      <c r="A2" s="110" t="str">
        <f>'Formato 1'!A2</f>
        <v>NOMBRE DEL ENTE PÚBLICO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394</v>
      </c>
      <c r="B3" s="114"/>
      <c r="C3" s="114"/>
      <c r="D3" s="114"/>
      <c r="E3" s="114"/>
      <c r="F3" s="114"/>
      <c r="G3" s="115"/>
    </row>
    <row r="4" spans="1:7" x14ac:dyDescent="0.25">
      <c r="A4" s="113" t="s">
        <v>395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83" t="s">
        <v>5</v>
      </c>
      <c r="B7" s="191" t="s">
        <v>299</v>
      </c>
      <c r="C7" s="192"/>
      <c r="D7" s="192"/>
      <c r="E7" s="192"/>
      <c r="F7" s="193"/>
      <c r="G7" s="187" t="s">
        <v>396</v>
      </c>
    </row>
    <row r="8" spans="1:7" ht="30" x14ac:dyDescent="0.25">
      <c r="A8" s="184"/>
      <c r="B8" s="25" t="s">
        <v>301</v>
      </c>
      <c r="C8" s="7" t="s">
        <v>397</v>
      </c>
      <c r="D8" s="25" t="s">
        <v>303</v>
      </c>
      <c r="E8" s="25" t="s">
        <v>187</v>
      </c>
      <c r="F8" s="32" t="s">
        <v>204</v>
      </c>
      <c r="G8" s="186"/>
    </row>
    <row r="9" spans="1:7" ht="16.5" customHeight="1" x14ac:dyDescent="0.25">
      <c r="A9" s="26" t="s">
        <v>398</v>
      </c>
      <c r="B9" s="30">
        <f>SUM(B10,B19,B27,B37)</f>
        <v>205696681.00999999</v>
      </c>
      <c r="C9" s="30">
        <f t="shared" ref="C9:G9" si="0">SUM(C10,C19,C27,C37)</f>
        <v>27331343.789999999</v>
      </c>
      <c r="D9" s="30">
        <f t="shared" si="0"/>
        <v>233028024.79999998</v>
      </c>
      <c r="E9" s="30">
        <f t="shared" si="0"/>
        <v>222334404.52000001</v>
      </c>
      <c r="F9" s="30">
        <f t="shared" si="0"/>
        <v>222334404.52000001</v>
      </c>
      <c r="G9" s="30">
        <f t="shared" si="0"/>
        <v>10693620.279999971</v>
      </c>
    </row>
    <row r="10" spans="1:7" ht="15" customHeight="1" x14ac:dyDescent="0.25">
      <c r="A10" s="58" t="s">
        <v>399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 x14ac:dyDescent="0.25">
      <c r="A11" s="77" t="s">
        <v>400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401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402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403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404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405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406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407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408</v>
      </c>
      <c r="B19" s="47">
        <f>SUM(B20:B26)</f>
        <v>205696681.00999999</v>
      </c>
      <c r="C19" s="47">
        <f t="shared" ref="C19:G19" si="2">SUM(C20:C26)</f>
        <v>27331343.789999999</v>
      </c>
      <c r="D19" s="47">
        <f t="shared" si="2"/>
        <v>233028024.79999998</v>
      </c>
      <c r="E19" s="47">
        <f t="shared" si="2"/>
        <v>222334404.52000001</v>
      </c>
      <c r="F19" s="47">
        <f t="shared" si="2"/>
        <v>222334404.52000001</v>
      </c>
      <c r="G19" s="47">
        <f t="shared" si="2"/>
        <v>10693620.279999971</v>
      </c>
    </row>
    <row r="20" spans="1:7" x14ac:dyDescent="0.25">
      <c r="A20" s="77" t="s">
        <v>409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410</v>
      </c>
      <c r="B21" s="173">
        <v>205696681.00999999</v>
      </c>
      <c r="C21" s="173">
        <v>27331343.789999999</v>
      </c>
      <c r="D21" s="174">
        <v>233028024.79999998</v>
      </c>
      <c r="E21" s="173">
        <v>222334404.52000001</v>
      </c>
      <c r="F21" s="173">
        <v>222334404.52000001</v>
      </c>
      <c r="G21" s="174">
        <v>10693620.279999971</v>
      </c>
    </row>
    <row r="22" spans="1:7" x14ac:dyDescent="0.25">
      <c r="A22" s="77" t="s">
        <v>411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412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413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414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415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416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417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420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421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422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423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424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425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426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427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428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429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430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431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399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400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401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402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403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404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405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406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407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408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409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410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411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412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413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414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415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416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417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418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419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420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421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422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423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424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425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426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427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428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429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430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380</v>
      </c>
      <c r="B77" s="4">
        <f>B43+B9</f>
        <v>205696681.00999999</v>
      </c>
      <c r="C77" s="4">
        <f t="shared" ref="C77:G77" si="10">C43+C9</f>
        <v>27331343.789999999</v>
      </c>
      <c r="D77" s="4">
        <f t="shared" si="10"/>
        <v>233028024.79999998</v>
      </c>
      <c r="E77" s="4">
        <f t="shared" si="10"/>
        <v>222334404.52000001</v>
      </c>
      <c r="F77" s="4">
        <f t="shared" si="10"/>
        <v>222334404.52000001</v>
      </c>
      <c r="G77" s="4">
        <f t="shared" si="10"/>
        <v>10693620.279999971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B76:G77 C28:G36 C43:G52 C54:G60 C62:G70 C20:G26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20 B22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topLeftCell="B1" zoomScale="75" zoomScaleNormal="75" workbookViewId="0">
      <selection activeCell="B10" sqref="B10:G1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88" t="s">
        <v>432</v>
      </c>
      <c r="B1" s="180"/>
      <c r="C1" s="180"/>
      <c r="D1" s="180"/>
      <c r="E1" s="180"/>
      <c r="F1" s="180"/>
      <c r="G1" s="181"/>
    </row>
    <row r="2" spans="1:7" x14ac:dyDescent="0.25">
      <c r="A2" s="110" t="str">
        <f>'Formato 1'!A2</f>
        <v>NOMBRE DEL ENTE PÚBLICO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297</v>
      </c>
      <c r="B3" s="114"/>
      <c r="C3" s="114"/>
      <c r="D3" s="114"/>
      <c r="E3" s="114"/>
      <c r="F3" s="114"/>
      <c r="G3" s="115"/>
    </row>
    <row r="4" spans="1:7" x14ac:dyDescent="0.25">
      <c r="A4" s="113" t="s">
        <v>433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x14ac:dyDescent="0.25">
      <c r="A7" s="183" t="s">
        <v>434</v>
      </c>
      <c r="B7" s="186" t="s">
        <v>299</v>
      </c>
      <c r="C7" s="186"/>
      <c r="D7" s="186"/>
      <c r="E7" s="186"/>
      <c r="F7" s="186"/>
      <c r="G7" s="186" t="s">
        <v>300</v>
      </c>
    </row>
    <row r="8" spans="1:7" ht="30" x14ac:dyDescent="0.25">
      <c r="A8" s="184"/>
      <c r="B8" s="7" t="s">
        <v>301</v>
      </c>
      <c r="C8" s="33" t="s">
        <v>397</v>
      </c>
      <c r="D8" s="33" t="s">
        <v>232</v>
      </c>
      <c r="E8" s="33" t="s">
        <v>187</v>
      </c>
      <c r="F8" s="33" t="s">
        <v>204</v>
      </c>
      <c r="G8" s="196"/>
    </row>
    <row r="9" spans="1:7" ht="15.75" customHeight="1" x14ac:dyDescent="0.25">
      <c r="A9" s="26" t="s">
        <v>435</v>
      </c>
      <c r="B9" s="119">
        <f>SUM(B10,B11,B12,B15,B16,B19)</f>
        <v>77073517.140000001</v>
      </c>
      <c r="C9" s="119">
        <f t="shared" ref="C9:G9" si="0">SUM(C10,C11,C12,C15,C16,C19)</f>
        <v>1250000.01</v>
      </c>
      <c r="D9" s="119">
        <f t="shared" si="0"/>
        <v>78323517.150000006</v>
      </c>
      <c r="E9" s="119">
        <f t="shared" si="0"/>
        <v>51059557.469999999</v>
      </c>
      <c r="F9" s="119">
        <f t="shared" si="0"/>
        <v>51059557.469999999</v>
      </c>
      <c r="G9" s="119">
        <f t="shared" si="0"/>
        <v>27263959.680000007</v>
      </c>
    </row>
    <row r="10" spans="1:7" x14ac:dyDescent="0.25">
      <c r="A10" s="58" t="s">
        <v>436</v>
      </c>
      <c r="B10" s="175">
        <v>77073517.140000001</v>
      </c>
      <c r="C10" s="175">
        <v>1250000.01</v>
      </c>
      <c r="D10" s="176">
        <v>78323517.150000006</v>
      </c>
      <c r="E10" s="175">
        <v>51059557.469999999</v>
      </c>
      <c r="F10" s="175">
        <v>51059557.469999999</v>
      </c>
      <c r="G10" s="177">
        <f>D10-E10</f>
        <v>27263959.680000007</v>
      </c>
    </row>
    <row r="11" spans="1:7" ht="15.75" customHeight="1" x14ac:dyDescent="0.25">
      <c r="A11" s="58" t="s">
        <v>437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438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439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440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441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442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443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444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445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446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436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437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438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439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440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441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442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443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444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445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447</v>
      </c>
      <c r="B33" s="119">
        <f>B21+B9</f>
        <v>77073517.140000001</v>
      </c>
      <c r="C33" s="119">
        <f t="shared" ref="C33:G33" si="8">C21+C9</f>
        <v>1250000.01</v>
      </c>
      <c r="D33" s="119">
        <f t="shared" si="8"/>
        <v>78323517.150000006</v>
      </c>
      <c r="E33" s="119">
        <f t="shared" si="8"/>
        <v>51059557.469999999</v>
      </c>
      <c r="F33" s="119">
        <f t="shared" si="8"/>
        <v>51059557.469999999</v>
      </c>
      <c r="G33" s="119">
        <f t="shared" si="8"/>
        <v>27263959.680000007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B11:F21 G9:G33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0c865bf4-0f22-4e4d-b041-7b0c1657e5a8"/>
    <ds:schemaRef ds:uri="http://purl.org/dc/terms/"/>
    <ds:schemaRef ds:uri="6aa8a68a-ab09-4ac8-a697-fdce915bc567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ADM1</cp:lastModifiedBy>
  <cp:revision/>
  <cp:lastPrinted>2025-02-06T16:22:17Z</cp:lastPrinted>
  <dcterms:created xsi:type="dcterms:W3CDTF">2023-03-16T22:14:51Z</dcterms:created>
  <dcterms:modified xsi:type="dcterms:W3CDTF">2025-02-06T16:22:41Z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